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1月分散供养资金" sheetId="13" r:id="rId1"/>
    <sheet name="1月集中供养资金" sheetId="14" r:id="rId2"/>
  </sheets>
  <definedNames>
    <definedName name="_xlnm._FilterDatabase" localSheetId="0" hidden="1">'1月分散供养资金'!$H$5:$H$19</definedName>
  </definedNames>
  <calcPr calcId="144525"/>
</workbook>
</file>

<file path=xl/sharedStrings.xml><?xml version="1.0" encoding="utf-8"?>
<sst xmlns="http://schemas.openxmlformats.org/spreadsheetml/2006/main" count="116" uniqueCount="75">
  <si>
    <t>2023年1月份分散特困人员资金拨款表</t>
  </si>
  <si>
    <t>制表单位：</t>
  </si>
  <si>
    <t xml:space="preserve">                                                                        制表时间：2022年12月28日</t>
  </si>
  <si>
    <t>序号</t>
  </si>
  <si>
    <t>乡镇</t>
  </si>
  <si>
    <t>1月分散生活补贴</t>
  </si>
  <si>
    <t>丧葬补贴</t>
  </si>
  <si>
    <t>1月分散护理补贴</t>
  </si>
  <si>
    <t>本月
总金额</t>
  </si>
  <si>
    <t>备注</t>
  </si>
  <si>
    <t>城镇</t>
  </si>
  <si>
    <t>供养标准/832</t>
  </si>
  <si>
    <t>农村</t>
  </si>
  <si>
    <t>金额/546元</t>
  </si>
  <si>
    <t>合计</t>
  </si>
  <si>
    <t>总人数</t>
  </si>
  <si>
    <t>一档
A类/800</t>
  </si>
  <si>
    <t>金额/元</t>
  </si>
  <si>
    <t>二档
B类/320</t>
  </si>
  <si>
    <t>三档
C类/80</t>
  </si>
  <si>
    <t>合计
金额/元</t>
  </si>
  <si>
    <t>1</t>
  </si>
  <si>
    <t>城关</t>
  </si>
  <si>
    <t>2</t>
  </si>
  <si>
    <t>河滨</t>
  </si>
  <si>
    <t>3</t>
  </si>
  <si>
    <t>鸦岭镇</t>
  </si>
  <si>
    <t>4</t>
  </si>
  <si>
    <t>高山镇</t>
  </si>
  <si>
    <t>补：郑金锁丧葬补助</t>
  </si>
  <si>
    <t>5</t>
  </si>
  <si>
    <t>平等乡</t>
  </si>
  <si>
    <t>6</t>
  </si>
  <si>
    <t>鸣皋镇</t>
  </si>
  <si>
    <t>7</t>
  </si>
  <si>
    <t>酒后镇</t>
  </si>
  <si>
    <t>8</t>
  </si>
  <si>
    <t>葛寨镇</t>
  </si>
  <si>
    <t>9</t>
  </si>
  <si>
    <t>白元镇</t>
  </si>
  <si>
    <t>10</t>
  </si>
  <si>
    <t>水寨镇</t>
  </si>
  <si>
    <t>11</t>
  </si>
  <si>
    <t>白沙镇</t>
  </si>
  <si>
    <t>半坡镇</t>
  </si>
  <si>
    <t>13</t>
  </si>
  <si>
    <t>江左镇</t>
  </si>
  <si>
    <t>补：牛士国丧葬补助</t>
  </si>
  <si>
    <t>14</t>
  </si>
  <si>
    <t>吕店镇</t>
  </si>
  <si>
    <t>15</t>
  </si>
  <si>
    <t>彭婆镇</t>
  </si>
  <si>
    <t>2023年1月集中特困人员资金拨款表</t>
  </si>
  <si>
    <t>制表单位：伊川县民政局</t>
  </si>
  <si>
    <t>1月
集中供养生活费</t>
  </si>
  <si>
    <t>1月
集中供养护理费</t>
  </si>
  <si>
    <t>生活费及护理补贴合计
金额
（元）</t>
  </si>
  <si>
    <t>工作
经费
（元）84</t>
  </si>
  <si>
    <t>1月
工资及养老保险</t>
  </si>
  <si>
    <t>调整
(50)
春节慰问金</t>
  </si>
  <si>
    <t>总合计（元）</t>
  </si>
  <si>
    <t>供养
标准
/546元</t>
  </si>
  <si>
    <t>小计
金额
（元）</t>
  </si>
  <si>
    <t>一档
A类/800元</t>
  </si>
  <si>
    <t>金额</t>
  </si>
  <si>
    <t>二档
B类/320元</t>
  </si>
  <si>
    <t>三档
C类/80元</t>
  </si>
  <si>
    <t>工作人员人数</t>
  </si>
  <si>
    <t>工作人员工资
（1600元）</t>
  </si>
  <si>
    <t>缴纳
养老保险
人数</t>
  </si>
  <si>
    <t>养老保险
/799元</t>
  </si>
  <si>
    <t>小计
金额</t>
  </si>
  <si>
    <t>补：杜嗨欣丧葬
补助金6552元</t>
  </si>
  <si>
    <t>12</t>
  </si>
  <si>
    <t>补：杜毛遂丧葬
补助金6552元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</si>
</sst>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4"/>
      <name val="宋体"/>
      <charset val="134"/>
      <scheme val="minor"/>
    </font>
    <font>
      <b/>
      <sz val="14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  <scheme val="minor"/>
    </font>
    <font>
      <b/>
      <sz val="9"/>
      <name val="宋体"/>
      <charset val="134"/>
    </font>
    <font>
      <b/>
      <sz val="9"/>
      <name val="宋体"/>
      <charset val="134"/>
      <scheme val="minor"/>
    </font>
    <font>
      <b/>
      <sz val="26"/>
      <name val="黑体"/>
      <charset val="134"/>
    </font>
    <font>
      <sz val="26"/>
      <name val="黑体"/>
      <charset val="134"/>
    </font>
    <font>
      <sz val="18"/>
      <name val="黑体"/>
      <charset val="134"/>
    </font>
    <font>
      <sz val="12"/>
      <name val="黑体"/>
      <charset val="134"/>
    </font>
    <font>
      <b/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E7E6E6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on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2" fillId="0" borderId="0"/>
    <xf numFmtId="0" fontId="23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34" fillId="13" borderId="10" applyNumberFormat="0" applyAlignment="0" applyProtection="0">
      <alignment vertical="center"/>
    </xf>
    <xf numFmtId="0" fontId="35" fillId="14" borderId="15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2" fillId="0" borderId="0"/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31" fontId="12" fillId="0" borderId="0" xfId="0" applyNumberFormat="1" applyFont="1" applyFill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31" fontId="12" fillId="0" borderId="0" xfId="0" applyNumberFormat="1" applyFo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0" fontId="12" fillId="0" borderId="0" xfId="0" applyFont="1">
      <alignment vertical="center"/>
    </xf>
    <xf numFmtId="0" fontId="15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Alignment="1">
      <alignment horizontal="center" vertical="center" wrapText="1"/>
    </xf>
    <xf numFmtId="0" fontId="17" fillId="0" borderId="0" xfId="0" applyNumberFormat="1" applyFont="1" applyFill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8" fillId="0" borderId="0" xfId="0" applyNumberFormat="1" applyFont="1" applyFill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</cellXfs>
  <cellStyles count="8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Sheet1_7" xfId="13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常规_正确16年4季度五保分散供养名单" xfId="48"/>
    <cellStyle name="60% - 强调文字颜色 5" xfId="49" builtinId="48"/>
    <cellStyle name="强调文字颜色 6" xfId="50" builtinId="49"/>
    <cellStyle name="40% - 强调文字颜色 6" xfId="51" builtinId="51"/>
    <cellStyle name="常规 10 2" xfId="52"/>
    <cellStyle name="60% - 强调文字颜色 6" xfId="53" builtinId="52"/>
    <cellStyle name="常规 2" xfId="54"/>
    <cellStyle name="常规 3 7" xfId="55"/>
    <cellStyle name="常规 7" xfId="56"/>
    <cellStyle name="常规 2 6" xfId="57"/>
    <cellStyle name="常规 3" xfId="58"/>
    <cellStyle name="常规_Sheet1" xfId="59"/>
    <cellStyle name="常规 4" xfId="60"/>
    <cellStyle name="常规 5" xfId="61"/>
    <cellStyle name="常规 4 3" xfId="62"/>
    <cellStyle name="常规_Sheet1_2" xfId="63"/>
    <cellStyle name="常规_Sheet1_1" xfId="64"/>
    <cellStyle name="常规 5 5" xfId="65"/>
    <cellStyle name="常规 2 10" xfId="66"/>
    <cellStyle name="常规 10 14" xfId="67"/>
    <cellStyle name="常规 2 3" xfId="68"/>
    <cellStyle name="常规 4 10" xfId="69"/>
    <cellStyle name="常规 5 8" xfId="70"/>
    <cellStyle name="常规 5 5 2" xfId="71"/>
    <cellStyle name="常规 5 10" xfId="72"/>
    <cellStyle name="常规 2 6 2" xfId="73"/>
    <cellStyle name="常规_Sheet1_4" xfId="74"/>
    <cellStyle name="常规_信息表" xfId="75"/>
    <cellStyle name="常规 4 2" xfId="76"/>
    <cellStyle name="常规 6 2" xfId="77"/>
    <cellStyle name="常规 4 5" xfId="78"/>
    <cellStyle name="常规 10 14 2" xfId="79"/>
    <cellStyle name="常规 9" xfId="80"/>
    <cellStyle name=" 1" xfId="81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tabSelected="1" zoomScale="85" zoomScaleNormal="85" workbookViewId="0">
      <selection activeCell="G4" sqref="G4"/>
    </sheetView>
  </sheetViews>
  <sheetFormatPr defaultColWidth="9" defaultRowHeight="14.4"/>
  <cols>
    <col min="1" max="1" width="7.25" style="1" customWidth="1"/>
    <col min="2" max="2" width="11.3333333333333" style="1" customWidth="1"/>
    <col min="3" max="3" width="8.37962962962963" style="1" customWidth="1"/>
    <col min="4" max="5" width="9" style="1"/>
    <col min="6" max="6" width="12.8796296296296" style="1"/>
    <col min="7" max="7" width="10.25" style="1" customWidth="1"/>
    <col min="8" max="8" width="11.3796296296296" style="1" customWidth="1"/>
    <col min="9" max="12" width="9" style="1"/>
    <col min="13" max="14" width="10" style="1" customWidth="1"/>
    <col min="15" max="15" width="9" style="1"/>
    <col min="16" max="16" width="11.1296296296296" style="1" customWidth="1"/>
    <col min="17" max="17" width="15.2962962962963" style="1" customWidth="1"/>
    <col min="18" max="18" width="21.0740740740741" style="1" customWidth="1"/>
    <col min="19" max="16384" width="9" style="1"/>
  </cols>
  <sheetData>
    <row r="1" ht="30" customHeight="1" spans="1:18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ht="30" customHeight="1" spans="1:18">
      <c r="A2" s="40" t="s">
        <v>1</v>
      </c>
      <c r="B2" s="40"/>
      <c r="C2" s="40"/>
      <c r="D2" s="40"/>
      <c r="E2" s="40"/>
      <c r="F2" s="40"/>
      <c r="G2" s="40"/>
      <c r="H2" s="40"/>
      <c r="I2" s="46" t="s">
        <v>2</v>
      </c>
      <c r="J2" s="46"/>
      <c r="K2" s="46"/>
      <c r="L2" s="46"/>
      <c r="M2" s="46"/>
      <c r="N2" s="46"/>
      <c r="O2" s="46"/>
      <c r="P2" s="46"/>
      <c r="Q2" s="46"/>
      <c r="R2" s="46"/>
    </row>
    <row r="3" ht="30" customHeight="1" spans="1:18">
      <c r="A3" s="10" t="s">
        <v>3</v>
      </c>
      <c r="B3" s="10" t="s">
        <v>4</v>
      </c>
      <c r="C3" s="11" t="s">
        <v>5</v>
      </c>
      <c r="D3" s="12"/>
      <c r="E3" s="12"/>
      <c r="F3" s="12"/>
      <c r="G3" s="13"/>
      <c r="H3" s="41" t="s">
        <v>6</v>
      </c>
      <c r="I3" s="14" t="s">
        <v>7</v>
      </c>
      <c r="J3" s="14"/>
      <c r="K3" s="14"/>
      <c r="L3" s="14"/>
      <c r="M3" s="14"/>
      <c r="N3" s="14"/>
      <c r="O3" s="14"/>
      <c r="P3" s="14"/>
      <c r="Q3" s="41" t="s">
        <v>8</v>
      </c>
      <c r="R3" s="23" t="s">
        <v>9</v>
      </c>
    </row>
    <row r="4" ht="45" customHeight="1" spans="1:18">
      <c r="A4" s="10"/>
      <c r="B4" s="10"/>
      <c r="C4" s="14" t="s">
        <v>10</v>
      </c>
      <c r="D4" s="14" t="s">
        <v>11</v>
      </c>
      <c r="E4" s="14" t="s">
        <v>12</v>
      </c>
      <c r="F4" s="14" t="s">
        <v>13</v>
      </c>
      <c r="G4" s="14" t="s">
        <v>14</v>
      </c>
      <c r="H4" s="42"/>
      <c r="I4" s="14" t="s">
        <v>15</v>
      </c>
      <c r="J4" s="14" t="s">
        <v>16</v>
      </c>
      <c r="K4" s="14" t="s">
        <v>17</v>
      </c>
      <c r="L4" s="14" t="s">
        <v>18</v>
      </c>
      <c r="M4" s="14" t="s">
        <v>17</v>
      </c>
      <c r="N4" s="14" t="s">
        <v>19</v>
      </c>
      <c r="O4" s="14" t="s">
        <v>17</v>
      </c>
      <c r="P4" s="14" t="s">
        <v>20</v>
      </c>
      <c r="Q4" s="42"/>
      <c r="R4" s="18"/>
    </row>
    <row r="5" s="1" customFormat="1" ht="33" customHeight="1" spans="1:18">
      <c r="A5" s="10" t="s">
        <v>21</v>
      </c>
      <c r="B5" s="10" t="s">
        <v>22</v>
      </c>
      <c r="C5" s="17">
        <v>4</v>
      </c>
      <c r="D5" s="17">
        <f>C5*832</f>
        <v>3328</v>
      </c>
      <c r="E5" s="43">
        <v>36</v>
      </c>
      <c r="F5" s="17">
        <f>E5*546</f>
        <v>19656</v>
      </c>
      <c r="G5" s="17">
        <f>F5+D5</f>
        <v>22984</v>
      </c>
      <c r="H5" s="17">
        <v>0</v>
      </c>
      <c r="I5" s="10">
        <v>40</v>
      </c>
      <c r="J5" s="10">
        <v>2</v>
      </c>
      <c r="K5" s="10">
        <f>J5*800</f>
        <v>1600</v>
      </c>
      <c r="L5" s="10">
        <v>1</v>
      </c>
      <c r="M5" s="10">
        <f>L5*320</f>
        <v>320</v>
      </c>
      <c r="N5" s="10">
        <f>I5-J5-L5</f>
        <v>37</v>
      </c>
      <c r="O5" s="10">
        <f>N5*80</f>
        <v>2960</v>
      </c>
      <c r="P5" s="10">
        <f t="shared" ref="P5:P20" si="0">O5+M5+K5</f>
        <v>4880</v>
      </c>
      <c r="Q5" s="10">
        <f>G5+H5+P5</f>
        <v>27864</v>
      </c>
      <c r="R5" s="48"/>
    </row>
    <row r="6" s="37" customFormat="1" ht="33" customHeight="1" spans="1:18">
      <c r="A6" s="10" t="s">
        <v>23</v>
      </c>
      <c r="B6" s="10" t="s">
        <v>24</v>
      </c>
      <c r="C6" s="10">
        <v>0</v>
      </c>
      <c r="D6" s="17">
        <f t="shared" ref="D6:D20" si="1">C6*832</f>
        <v>0</v>
      </c>
      <c r="E6" s="43">
        <v>84</v>
      </c>
      <c r="F6" s="17">
        <f t="shared" ref="F6:F20" si="2">E6*546</f>
        <v>45864</v>
      </c>
      <c r="G6" s="17">
        <f t="shared" ref="G6:G20" si="3">F6+D6</f>
        <v>45864</v>
      </c>
      <c r="H6" s="17">
        <v>0</v>
      </c>
      <c r="I6" s="10">
        <v>84</v>
      </c>
      <c r="J6" s="10">
        <v>5</v>
      </c>
      <c r="K6" s="10">
        <f t="shared" ref="K6:K20" si="4">J6*800</f>
        <v>4000</v>
      </c>
      <c r="L6" s="10">
        <v>5</v>
      </c>
      <c r="M6" s="10">
        <f t="shared" ref="M6:M20" si="5">L6*320</f>
        <v>1600</v>
      </c>
      <c r="N6" s="10">
        <f t="shared" ref="N6:N20" si="6">I6-J6-L6</f>
        <v>74</v>
      </c>
      <c r="O6" s="10">
        <f t="shared" ref="O6:O20" si="7">N6*80</f>
        <v>5920</v>
      </c>
      <c r="P6" s="10">
        <f t="shared" si="0"/>
        <v>11520</v>
      </c>
      <c r="Q6" s="10">
        <f t="shared" ref="Q6:Q20" si="8">G6+H6+P6</f>
        <v>57384</v>
      </c>
      <c r="R6" s="48"/>
    </row>
    <row r="7" s="1" customFormat="1" ht="33" customHeight="1" spans="1:18">
      <c r="A7" s="10" t="s">
        <v>25</v>
      </c>
      <c r="B7" s="10" t="s">
        <v>26</v>
      </c>
      <c r="C7" s="10">
        <v>0</v>
      </c>
      <c r="D7" s="17">
        <f t="shared" si="1"/>
        <v>0</v>
      </c>
      <c r="E7" s="43">
        <v>384</v>
      </c>
      <c r="F7" s="17">
        <f t="shared" si="2"/>
        <v>209664</v>
      </c>
      <c r="G7" s="17">
        <f t="shared" si="3"/>
        <v>209664</v>
      </c>
      <c r="H7" s="17">
        <v>0</v>
      </c>
      <c r="I7" s="10">
        <v>384</v>
      </c>
      <c r="J7" s="10">
        <v>13</v>
      </c>
      <c r="K7" s="10">
        <f t="shared" si="4"/>
        <v>10400</v>
      </c>
      <c r="L7" s="10">
        <v>42</v>
      </c>
      <c r="M7" s="10">
        <f t="shared" si="5"/>
        <v>13440</v>
      </c>
      <c r="N7" s="10">
        <f t="shared" si="6"/>
        <v>329</v>
      </c>
      <c r="O7" s="10">
        <f t="shared" si="7"/>
        <v>26320</v>
      </c>
      <c r="P7" s="10">
        <f t="shared" si="0"/>
        <v>50160</v>
      </c>
      <c r="Q7" s="10">
        <f t="shared" si="8"/>
        <v>259824</v>
      </c>
      <c r="R7" s="48"/>
    </row>
    <row r="8" s="1" customFormat="1" ht="33" customHeight="1" spans="1:18">
      <c r="A8" s="10" t="s">
        <v>27</v>
      </c>
      <c r="B8" s="10" t="s">
        <v>28</v>
      </c>
      <c r="C8" s="17">
        <v>2</v>
      </c>
      <c r="D8" s="17">
        <f t="shared" si="1"/>
        <v>1664</v>
      </c>
      <c r="E8" s="43">
        <v>162</v>
      </c>
      <c r="F8" s="17">
        <f t="shared" si="2"/>
        <v>88452</v>
      </c>
      <c r="G8" s="17">
        <f t="shared" si="3"/>
        <v>90116</v>
      </c>
      <c r="H8" s="17">
        <v>6552</v>
      </c>
      <c r="I8" s="10">
        <v>164</v>
      </c>
      <c r="J8" s="10">
        <v>6</v>
      </c>
      <c r="K8" s="10">
        <f t="shared" si="4"/>
        <v>4800</v>
      </c>
      <c r="L8" s="10">
        <v>6</v>
      </c>
      <c r="M8" s="10">
        <f t="shared" si="5"/>
        <v>1920</v>
      </c>
      <c r="N8" s="10">
        <f t="shared" si="6"/>
        <v>152</v>
      </c>
      <c r="O8" s="10">
        <f t="shared" si="7"/>
        <v>12160</v>
      </c>
      <c r="P8" s="10">
        <f t="shared" si="0"/>
        <v>18880</v>
      </c>
      <c r="Q8" s="10">
        <f t="shared" si="8"/>
        <v>115548</v>
      </c>
      <c r="R8" s="48" t="s">
        <v>29</v>
      </c>
    </row>
    <row r="9" s="1" customFormat="1" ht="33" customHeight="1" spans="1:18">
      <c r="A9" s="10" t="s">
        <v>30</v>
      </c>
      <c r="B9" s="10" t="s">
        <v>31</v>
      </c>
      <c r="C9" s="10">
        <v>0</v>
      </c>
      <c r="D9" s="17">
        <f t="shared" si="1"/>
        <v>0</v>
      </c>
      <c r="E9" s="43">
        <v>205</v>
      </c>
      <c r="F9" s="17">
        <f t="shared" si="2"/>
        <v>111930</v>
      </c>
      <c r="G9" s="17">
        <f t="shared" si="3"/>
        <v>111930</v>
      </c>
      <c r="H9" s="17">
        <v>0</v>
      </c>
      <c r="I9" s="10">
        <v>205</v>
      </c>
      <c r="J9" s="17">
        <v>7</v>
      </c>
      <c r="K9" s="10">
        <f t="shared" si="4"/>
        <v>5600</v>
      </c>
      <c r="L9" s="17">
        <v>41</v>
      </c>
      <c r="M9" s="10">
        <f t="shared" si="5"/>
        <v>13120</v>
      </c>
      <c r="N9" s="10">
        <v>157</v>
      </c>
      <c r="O9" s="10">
        <f t="shared" si="7"/>
        <v>12560</v>
      </c>
      <c r="P9" s="10">
        <f t="shared" si="0"/>
        <v>31280</v>
      </c>
      <c r="Q9" s="10">
        <f t="shared" si="8"/>
        <v>143210</v>
      </c>
      <c r="R9" s="48"/>
    </row>
    <row r="10" s="1" customFormat="1" ht="33" customHeight="1" spans="1:18">
      <c r="A10" s="10" t="s">
        <v>32</v>
      </c>
      <c r="B10" s="10" t="s">
        <v>33</v>
      </c>
      <c r="C10" s="17">
        <v>0</v>
      </c>
      <c r="D10" s="17">
        <f t="shared" si="1"/>
        <v>0</v>
      </c>
      <c r="E10" s="43">
        <v>249</v>
      </c>
      <c r="F10" s="17">
        <f t="shared" si="2"/>
        <v>135954</v>
      </c>
      <c r="G10" s="17">
        <f t="shared" si="3"/>
        <v>135954</v>
      </c>
      <c r="H10" s="17">
        <v>0</v>
      </c>
      <c r="I10" s="10">
        <v>249</v>
      </c>
      <c r="J10" s="10">
        <v>11</v>
      </c>
      <c r="K10" s="10">
        <f t="shared" si="4"/>
        <v>8800</v>
      </c>
      <c r="L10" s="10">
        <v>8</v>
      </c>
      <c r="M10" s="10">
        <f t="shared" si="5"/>
        <v>2560</v>
      </c>
      <c r="N10" s="10">
        <f t="shared" si="6"/>
        <v>230</v>
      </c>
      <c r="O10" s="10">
        <f t="shared" si="7"/>
        <v>18400</v>
      </c>
      <c r="P10" s="10">
        <f t="shared" si="0"/>
        <v>29760</v>
      </c>
      <c r="Q10" s="10">
        <f t="shared" si="8"/>
        <v>165714</v>
      </c>
      <c r="R10" s="48"/>
    </row>
    <row r="11" s="37" customFormat="1" ht="33" customHeight="1" spans="1:18">
      <c r="A11" s="10" t="s">
        <v>34</v>
      </c>
      <c r="B11" s="10" t="s">
        <v>35</v>
      </c>
      <c r="C11" s="10">
        <v>0</v>
      </c>
      <c r="D11" s="17">
        <f t="shared" si="1"/>
        <v>0</v>
      </c>
      <c r="E11" s="43">
        <v>199</v>
      </c>
      <c r="F11" s="17">
        <f t="shared" si="2"/>
        <v>108654</v>
      </c>
      <c r="G11" s="17">
        <f t="shared" si="3"/>
        <v>108654</v>
      </c>
      <c r="H11" s="17">
        <v>0</v>
      </c>
      <c r="I11" s="10">
        <v>199</v>
      </c>
      <c r="J11" s="10">
        <v>10</v>
      </c>
      <c r="K11" s="10">
        <f t="shared" si="4"/>
        <v>8000</v>
      </c>
      <c r="L11" s="10">
        <v>2</v>
      </c>
      <c r="M11" s="10">
        <f t="shared" si="5"/>
        <v>640</v>
      </c>
      <c r="N11" s="10">
        <f t="shared" si="6"/>
        <v>187</v>
      </c>
      <c r="O11" s="10">
        <f t="shared" si="7"/>
        <v>14960</v>
      </c>
      <c r="P11" s="10">
        <f t="shared" si="0"/>
        <v>23600</v>
      </c>
      <c r="Q11" s="10">
        <f t="shared" si="8"/>
        <v>132254</v>
      </c>
      <c r="R11" s="48"/>
    </row>
    <row r="12" s="1" customFormat="1" ht="33" customHeight="1" spans="1:18">
      <c r="A12" s="10" t="s">
        <v>36</v>
      </c>
      <c r="B12" s="10" t="s">
        <v>37</v>
      </c>
      <c r="C12" s="17">
        <v>2</v>
      </c>
      <c r="D12" s="17">
        <f t="shared" si="1"/>
        <v>1664</v>
      </c>
      <c r="E12" s="43">
        <v>135</v>
      </c>
      <c r="F12" s="17">
        <f t="shared" si="2"/>
        <v>73710</v>
      </c>
      <c r="G12" s="17">
        <f t="shared" si="3"/>
        <v>75374</v>
      </c>
      <c r="H12" s="17">
        <v>0</v>
      </c>
      <c r="I12" s="10">
        <v>137</v>
      </c>
      <c r="J12" s="10">
        <v>3</v>
      </c>
      <c r="K12" s="10">
        <f t="shared" si="4"/>
        <v>2400</v>
      </c>
      <c r="L12" s="10">
        <v>2</v>
      </c>
      <c r="M12" s="10">
        <f t="shared" si="5"/>
        <v>640</v>
      </c>
      <c r="N12" s="10">
        <f t="shared" si="6"/>
        <v>132</v>
      </c>
      <c r="O12" s="10">
        <f t="shared" si="7"/>
        <v>10560</v>
      </c>
      <c r="P12" s="10">
        <f t="shared" si="0"/>
        <v>13600</v>
      </c>
      <c r="Q12" s="10">
        <f t="shared" si="8"/>
        <v>88974</v>
      </c>
      <c r="R12" s="48"/>
    </row>
    <row r="13" s="1" customFormat="1" ht="33" customHeight="1" spans="1:18">
      <c r="A13" s="10" t="s">
        <v>38</v>
      </c>
      <c r="B13" s="17" t="s">
        <v>39</v>
      </c>
      <c r="C13" s="44">
        <v>0</v>
      </c>
      <c r="D13" s="17">
        <f t="shared" si="1"/>
        <v>0</v>
      </c>
      <c r="E13" s="43">
        <v>216</v>
      </c>
      <c r="F13" s="17">
        <f t="shared" si="2"/>
        <v>117936</v>
      </c>
      <c r="G13" s="17">
        <f t="shared" si="3"/>
        <v>117936</v>
      </c>
      <c r="H13" s="17">
        <v>0</v>
      </c>
      <c r="I13" s="10">
        <v>216</v>
      </c>
      <c r="J13" s="47">
        <v>4</v>
      </c>
      <c r="K13" s="10">
        <f t="shared" si="4"/>
        <v>3200</v>
      </c>
      <c r="L13" s="47">
        <v>14</v>
      </c>
      <c r="M13" s="10">
        <f t="shared" si="5"/>
        <v>4480</v>
      </c>
      <c r="N13" s="10">
        <f t="shared" si="6"/>
        <v>198</v>
      </c>
      <c r="O13" s="10">
        <f t="shared" si="7"/>
        <v>15840</v>
      </c>
      <c r="P13" s="10">
        <f t="shared" si="0"/>
        <v>23520</v>
      </c>
      <c r="Q13" s="10">
        <f t="shared" si="8"/>
        <v>141456</v>
      </c>
      <c r="R13" s="48"/>
    </row>
    <row r="14" s="1" customFormat="1" ht="33" customHeight="1" spans="1:18">
      <c r="A14" s="10" t="s">
        <v>40</v>
      </c>
      <c r="B14" s="45" t="s">
        <v>41</v>
      </c>
      <c r="C14" s="45">
        <v>0</v>
      </c>
      <c r="D14" s="17">
        <f t="shared" si="1"/>
        <v>0</v>
      </c>
      <c r="E14" s="43">
        <v>52</v>
      </c>
      <c r="F14" s="17">
        <f t="shared" si="2"/>
        <v>28392</v>
      </c>
      <c r="G14" s="17">
        <f t="shared" si="3"/>
        <v>28392</v>
      </c>
      <c r="H14" s="17">
        <v>0</v>
      </c>
      <c r="I14" s="10">
        <v>52</v>
      </c>
      <c r="J14" s="22">
        <v>2</v>
      </c>
      <c r="K14" s="10">
        <f t="shared" si="4"/>
        <v>1600</v>
      </c>
      <c r="L14" s="22">
        <v>3</v>
      </c>
      <c r="M14" s="10">
        <f t="shared" si="5"/>
        <v>960</v>
      </c>
      <c r="N14" s="10">
        <f t="shared" si="6"/>
        <v>47</v>
      </c>
      <c r="O14" s="10">
        <f t="shared" si="7"/>
        <v>3760</v>
      </c>
      <c r="P14" s="10">
        <f t="shared" si="0"/>
        <v>6320</v>
      </c>
      <c r="Q14" s="10">
        <f t="shared" si="8"/>
        <v>34712</v>
      </c>
      <c r="R14" s="48"/>
    </row>
    <row r="15" s="1" customFormat="1" ht="33" customHeight="1" spans="1:18">
      <c r="A15" s="10" t="s">
        <v>42</v>
      </c>
      <c r="B15" s="10" t="s">
        <v>43</v>
      </c>
      <c r="C15" s="17">
        <v>0</v>
      </c>
      <c r="D15" s="17">
        <f t="shared" si="1"/>
        <v>0</v>
      </c>
      <c r="E15" s="43">
        <v>223</v>
      </c>
      <c r="F15" s="17">
        <f t="shared" si="2"/>
        <v>121758</v>
      </c>
      <c r="G15" s="17">
        <f t="shared" si="3"/>
        <v>121758</v>
      </c>
      <c r="H15" s="17">
        <v>0</v>
      </c>
      <c r="I15" s="10">
        <v>223</v>
      </c>
      <c r="J15" s="10">
        <v>11</v>
      </c>
      <c r="K15" s="10">
        <f t="shared" si="4"/>
        <v>8800</v>
      </c>
      <c r="L15" s="10">
        <v>19</v>
      </c>
      <c r="M15" s="10">
        <f t="shared" si="5"/>
        <v>6080</v>
      </c>
      <c r="N15" s="10">
        <f t="shared" si="6"/>
        <v>193</v>
      </c>
      <c r="O15" s="10">
        <f t="shared" si="7"/>
        <v>15440</v>
      </c>
      <c r="P15" s="10">
        <f t="shared" si="0"/>
        <v>30320</v>
      </c>
      <c r="Q15" s="10">
        <f t="shared" si="8"/>
        <v>152078</v>
      </c>
      <c r="R15" s="48"/>
    </row>
    <row r="16" s="1" customFormat="1" ht="33" customHeight="1" spans="1:18">
      <c r="A16" s="10">
        <v>12</v>
      </c>
      <c r="B16" s="10" t="s">
        <v>44</v>
      </c>
      <c r="C16" s="17">
        <v>0</v>
      </c>
      <c r="D16" s="17">
        <f t="shared" si="1"/>
        <v>0</v>
      </c>
      <c r="E16" s="43">
        <v>57</v>
      </c>
      <c r="F16" s="17">
        <f t="shared" si="2"/>
        <v>31122</v>
      </c>
      <c r="G16" s="17">
        <f t="shared" si="3"/>
        <v>31122</v>
      </c>
      <c r="H16" s="17">
        <v>0</v>
      </c>
      <c r="I16" s="10">
        <v>57</v>
      </c>
      <c r="J16" s="10">
        <v>2</v>
      </c>
      <c r="K16" s="10">
        <f t="shared" si="4"/>
        <v>1600</v>
      </c>
      <c r="L16" s="10">
        <v>5</v>
      </c>
      <c r="M16" s="10">
        <f t="shared" si="5"/>
        <v>1600</v>
      </c>
      <c r="N16" s="10">
        <f t="shared" si="6"/>
        <v>50</v>
      </c>
      <c r="O16" s="10">
        <f t="shared" si="7"/>
        <v>4000</v>
      </c>
      <c r="P16" s="10">
        <f t="shared" si="0"/>
        <v>7200</v>
      </c>
      <c r="Q16" s="10">
        <f t="shared" si="8"/>
        <v>38322</v>
      </c>
      <c r="R16" s="48"/>
    </row>
    <row r="17" s="1" customFormat="1" ht="25" customHeight="1" spans="1:18">
      <c r="A17" s="10" t="s">
        <v>45</v>
      </c>
      <c r="B17" s="10" t="s">
        <v>46</v>
      </c>
      <c r="C17" s="17">
        <v>0</v>
      </c>
      <c r="D17" s="17">
        <f t="shared" si="1"/>
        <v>0</v>
      </c>
      <c r="E17" s="43">
        <v>152</v>
      </c>
      <c r="F17" s="17">
        <f t="shared" si="2"/>
        <v>82992</v>
      </c>
      <c r="G17" s="17">
        <f t="shared" si="3"/>
        <v>82992</v>
      </c>
      <c r="H17" s="17">
        <v>6552</v>
      </c>
      <c r="I17" s="10">
        <v>152</v>
      </c>
      <c r="J17" s="10">
        <v>3</v>
      </c>
      <c r="K17" s="10">
        <f t="shared" si="4"/>
        <v>2400</v>
      </c>
      <c r="L17" s="10">
        <v>4</v>
      </c>
      <c r="M17" s="10">
        <f t="shared" si="5"/>
        <v>1280</v>
      </c>
      <c r="N17" s="10">
        <f t="shared" si="6"/>
        <v>145</v>
      </c>
      <c r="O17" s="10">
        <f t="shared" si="7"/>
        <v>11600</v>
      </c>
      <c r="P17" s="10">
        <f t="shared" si="0"/>
        <v>15280</v>
      </c>
      <c r="Q17" s="10">
        <f t="shared" si="8"/>
        <v>104824</v>
      </c>
      <c r="R17" s="48" t="s">
        <v>47</v>
      </c>
    </row>
    <row r="18" s="1" customFormat="1" ht="33" customHeight="1" spans="1:18">
      <c r="A18" s="10" t="s">
        <v>48</v>
      </c>
      <c r="B18" s="10" t="s">
        <v>49</v>
      </c>
      <c r="C18" s="10">
        <v>0</v>
      </c>
      <c r="D18" s="17">
        <f t="shared" si="1"/>
        <v>0</v>
      </c>
      <c r="E18" s="43">
        <v>255</v>
      </c>
      <c r="F18" s="17">
        <f t="shared" si="2"/>
        <v>139230</v>
      </c>
      <c r="G18" s="17">
        <f t="shared" si="3"/>
        <v>139230</v>
      </c>
      <c r="H18" s="17">
        <v>0</v>
      </c>
      <c r="I18" s="10">
        <v>255</v>
      </c>
      <c r="J18" s="10">
        <v>13</v>
      </c>
      <c r="K18" s="10">
        <f t="shared" si="4"/>
        <v>10400</v>
      </c>
      <c r="L18" s="10">
        <v>12</v>
      </c>
      <c r="M18" s="10">
        <f t="shared" si="5"/>
        <v>3840</v>
      </c>
      <c r="N18" s="10">
        <f t="shared" si="6"/>
        <v>230</v>
      </c>
      <c r="O18" s="10">
        <f t="shared" si="7"/>
        <v>18400</v>
      </c>
      <c r="P18" s="10">
        <f t="shared" si="0"/>
        <v>32640</v>
      </c>
      <c r="Q18" s="10">
        <f t="shared" si="8"/>
        <v>171870</v>
      </c>
      <c r="R18" s="48"/>
    </row>
    <row r="19" s="1" customFormat="1" ht="33" customHeight="1" spans="1:18">
      <c r="A19" s="10" t="s">
        <v>50</v>
      </c>
      <c r="B19" s="10" t="s">
        <v>51</v>
      </c>
      <c r="C19" s="10">
        <v>2</v>
      </c>
      <c r="D19" s="17">
        <f t="shared" si="1"/>
        <v>1664</v>
      </c>
      <c r="E19" s="43">
        <v>261</v>
      </c>
      <c r="F19" s="17">
        <f t="shared" si="2"/>
        <v>142506</v>
      </c>
      <c r="G19" s="17">
        <f t="shared" si="3"/>
        <v>144170</v>
      </c>
      <c r="H19" s="17">
        <v>0</v>
      </c>
      <c r="I19" s="10">
        <v>263</v>
      </c>
      <c r="J19" s="10">
        <v>13</v>
      </c>
      <c r="K19" s="10">
        <f t="shared" si="4"/>
        <v>10400</v>
      </c>
      <c r="L19" s="10">
        <v>20</v>
      </c>
      <c r="M19" s="10">
        <f t="shared" si="5"/>
        <v>6400</v>
      </c>
      <c r="N19" s="10">
        <f t="shared" si="6"/>
        <v>230</v>
      </c>
      <c r="O19" s="10">
        <f t="shared" si="7"/>
        <v>18400</v>
      </c>
      <c r="P19" s="10">
        <f t="shared" si="0"/>
        <v>35200</v>
      </c>
      <c r="Q19" s="10">
        <f t="shared" si="8"/>
        <v>179370</v>
      </c>
      <c r="R19" s="48"/>
    </row>
    <row r="20" ht="33" customHeight="1" spans="1:18">
      <c r="A20" s="10" t="s">
        <v>14</v>
      </c>
      <c r="B20" s="10"/>
      <c r="C20" s="10">
        <f>SUM(C5:C19)</f>
        <v>10</v>
      </c>
      <c r="D20" s="17">
        <f t="shared" si="1"/>
        <v>8320</v>
      </c>
      <c r="E20" s="43">
        <v>2670</v>
      </c>
      <c r="F20" s="17">
        <f t="shared" si="2"/>
        <v>1457820</v>
      </c>
      <c r="G20" s="17">
        <f>SUM(G5:G19)</f>
        <v>1466140</v>
      </c>
      <c r="H20" s="17">
        <f>SUM(H5:H19)</f>
        <v>13104</v>
      </c>
      <c r="I20" s="10">
        <f t="shared" ref="H20:Q20" si="9">SUM(I5:I19)</f>
        <v>2680</v>
      </c>
      <c r="J20" s="10">
        <f t="shared" si="9"/>
        <v>105</v>
      </c>
      <c r="K20" s="10">
        <f t="shared" si="4"/>
        <v>84000</v>
      </c>
      <c r="L20" s="10">
        <f t="shared" si="9"/>
        <v>184</v>
      </c>
      <c r="M20" s="10">
        <f t="shared" si="5"/>
        <v>58880</v>
      </c>
      <c r="N20" s="10">
        <f t="shared" si="9"/>
        <v>2391</v>
      </c>
      <c r="O20" s="10">
        <f t="shared" si="7"/>
        <v>191280</v>
      </c>
      <c r="P20" s="10">
        <f t="shared" si="9"/>
        <v>334160</v>
      </c>
      <c r="Q20" s="10">
        <f t="shared" si="8"/>
        <v>1813404</v>
      </c>
      <c r="R20" s="48"/>
    </row>
  </sheetData>
  <mergeCells count="11">
    <mergeCell ref="A1:R1"/>
    <mergeCell ref="A2:H2"/>
    <mergeCell ref="I2:R2"/>
    <mergeCell ref="C3:G3"/>
    <mergeCell ref="I3:P3"/>
    <mergeCell ref="A20:B20"/>
    <mergeCell ref="A3:A4"/>
    <mergeCell ref="B3:B4"/>
    <mergeCell ref="H3:H4"/>
    <mergeCell ref="Q3:Q4"/>
    <mergeCell ref="R3:R4"/>
  </mergeCells>
  <pageMargins left="0.354166666666667" right="0.235416666666667" top="0.55" bottom="0.354166666666667" header="0.354166666666667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9"/>
  <sheetViews>
    <sheetView workbookViewId="0">
      <pane xSplit="2" topLeftCell="C1" activePane="topRight" state="frozen"/>
      <selection/>
      <selection pane="topRight" activeCell="A20" sqref="$A20:$XFD20"/>
    </sheetView>
  </sheetViews>
  <sheetFormatPr defaultColWidth="9" defaultRowHeight="14.4"/>
  <cols>
    <col min="1" max="1" width="7.46296296296296" style="1" customWidth="1"/>
    <col min="2" max="2" width="9.98148148148148" style="1" customWidth="1"/>
    <col min="3" max="3" width="6" style="6" customWidth="1"/>
    <col min="4" max="5" width="6.62962962962963" style="6" customWidth="1"/>
    <col min="6" max="6" width="7.19444444444444" style="6" customWidth="1"/>
    <col min="7" max="7" width="7.5" style="6" customWidth="1"/>
    <col min="8" max="8" width="7.37962962962963" style="6" customWidth="1"/>
    <col min="9" max="10" width="6.62962962962963" style="1" customWidth="1"/>
    <col min="11" max="11" width="5.62962962962963" style="1" customWidth="1"/>
    <col min="12" max="14" width="6.62962962962963" style="1" customWidth="1"/>
    <col min="15" max="15" width="7.87962962962963" style="1" customWidth="1"/>
    <col min="16" max="16" width="8.12962962962963" style="1" customWidth="1"/>
    <col min="17" max="17" width="8.36111111111111" style="1" customWidth="1"/>
    <col min="18" max="18" width="6.62962962962963" style="1" customWidth="1"/>
    <col min="19" max="19" width="7.62962962962963" style="1" customWidth="1"/>
    <col min="20" max="20" width="6.5" style="1" customWidth="1"/>
    <col min="21" max="21" width="9.12962962962963" style="1" customWidth="1"/>
    <col min="22" max="22" width="7.25" style="1" customWidth="1"/>
    <col min="23" max="23" width="7.5" style="6" customWidth="1"/>
    <col min="24" max="24" width="8.5" customWidth="1"/>
    <col min="25" max="25" width="15.6296296296296" customWidth="1"/>
  </cols>
  <sheetData>
    <row r="1" ht="33" customHeight="1" spans="1:25">
      <c r="A1" s="7" t="s">
        <v>52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ht="16" customHeight="1" spans="1:25">
      <c r="A2" s="8" t="s">
        <v>53</v>
      </c>
      <c r="B2" s="8"/>
      <c r="C2" s="8"/>
      <c r="D2" s="8"/>
      <c r="E2" s="8"/>
      <c r="F2" s="8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25"/>
      <c r="Y2" s="32">
        <v>44892</v>
      </c>
    </row>
    <row r="3" ht="48" customHeight="1" spans="1:25">
      <c r="A3" s="10" t="s">
        <v>3</v>
      </c>
      <c r="B3" s="10" t="s">
        <v>4</v>
      </c>
      <c r="C3" s="11" t="s">
        <v>54</v>
      </c>
      <c r="D3" s="12"/>
      <c r="E3" s="12"/>
      <c r="F3" s="12"/>
      <c r="G3" s="13"/>
      <c r="H3" s="14" t="s">
        <v>15</v>
      </c>
      <c r="I3" s="14" t="s">
        <v>55</v>
      </c>
      <c r="J3" s="14"/>
      <c r="K3" s="14"/>
      <c r="L3" s="14"/>
      <c r="M3" s="14"/>
      <c r="N3" s="14"/>
      <c r="O3" s="14"/>
      <c r="P3" s="14" t="s">
        <v>56</v>
      </c>
      <c r="Q3" s="14" t="s">
        <v>57</v>
      </c>
      <c r="R3" s="26" t="s">
        <v>58</v>
      </c>
      <c r="S3" s="27"/>
      <c r="T3" s="27"/>
      <c r="U3" s="27"/>
      <c r="V3" s="28"/>
      <c r="W3" s="29" t="s">
        <v>59</v>
      </c>
      <c r="X3" s="14" t="s">
        <v>60</v>
      </c>
      <c r="Y3" s="33" t="s">
        <v>9</v>
      </c>
    </row>
    <row r="4" ht="69" customHeight="1" spans="1:25">
      <c r="A4" s="10"/>
      <c r="B4" s="10"/>
      <c r="C4" s="14" t="s">
        <v>10</v>
      </c>
      <c r="D4" s="14" t="s">
        <v>11</v>
      </c>
      <c r="E4" s="14" t="s">
        <v>12</v>
      </c>
      <c r="F4" s="14" t="s">
        <v>61</v>
      </c>
      <c r="G4" s="14" t="s">
        <v>62</v>
      </c>
      <c r="H4" s="14"/>
      <c r="I4" s="14" t="s">
        <v>63</v>
      </c>
      <c r="J4" s="14" t="s">
        <v>64</v>
      </c>
      <c r="K4" s="14" t="s">
        <v>65</v>
      </c>
      <c r="L4" s="14" t="s">
        <v>64</v>
      </c>
      <c r="M4" s="14" t="s">
        <v>66</v>
      </c>
      <c r="N4" s="14" t="s">
        <v>64</v>
      </c>
      <c r="O4" s="14" t="s">
        <v>62</v>
      </c>
      <c r="P4" s="14"/>
      <c r="Q4" s="14"/>
      <c r="R4" s="30" t="s">
        <v>67</v>
      </c>
      <c r="S4" s="30" t="s">
        <v>68</v>
      </c>
      <c r="T4" s="30" t="s">
        <v>69</v>
      </c>
      <c r="U4" s="30" t="s">
        <v>70</v>
      </c>
      <c r="V4" s="14" t="s">
        <v>71</v>
      </c>
      <c r="W4" s="29"/>
      <c r="X4" s="14"/>
      <c r="Y4" s="34"/>
    </row>
    <row r="5" s="1" customFormat="1" ht="34" customHeight="1" spans="1:25">
      <c r="A5" s="15" t="s">
        <v>21</v>
      </c>
      <c r="B5" s="16" t="s">
        <v>22</v>
      </c>
      <c r="C5" s="17">
        <v>1</v>
      </c>
      <c r="D5" s="18">
        <f t="shared" ref="D5:D19" si="0">C5*832</f>
        <v>832</v>
      </c>
      <c r="E5" s="18">
        <v>5</v>
      </c>
      <c r="F5" s="18">
        <f>E5*546</f>
        <v>2730</v>
      </c>
      <c r="G5" s="18">
        <f>F5+D5</f>
        <v>3562</v>
      </c>
      <c r="H5" s="19">
        <v>6</v>
      </c>
      <c r="I5" s="18">
        <v>0</v>
      </c>
      <c r="J5" s="18">
        <f>I5*800</f>
        <v>0</v>
      </c>
      <c r="K5" s="23">
        <v>0</v>
      </c>
      <c r="L5" s="18">
        <f>K5*320</f>
        <v>0</v>
      </c>
      <c r="M5" s="10">
        <f>H5-I5-K5</f>
        <v>6</v>
      </c>
      <c r="N5" s="10">
        <f>M5*80</f>
        <v>480</v>
      </c>
      <c r="O5" s="10">
        <f>N5+L5+J5</f>
        <v>480</v>
      </c>
      <c r="P5" s="18">
        <f>O5+G5</f>
        <v>4042</v>
      </c>
      <c r="Q5" s="18">
        <f>H5*84</f>
        <v>504</v>
      </c>
      <c r="R5" s="18">
        <v>4</v>
      </c>
      <c r="S5" s="18">
        <f>R5*1600</f>
        <v>6400</v>
      </c>
      <c r="T5" s="18">
        <v>1</v>
      </c>
      <c r="U5" s="18">
        <f>T5*799</f>
        <v>799</v>
      </c>
      <c r="V5" s="18">
        <f>U5+S5</f>
        <v>7199</v>
      </c>
      <c r="W5" s="18">
        <f>H5*50</f>
        <v>300</v>
      </c>
      <c r="X5" s="31">
        <f>W5+V5+Q5+P5</f>
        <v>12045</v>
      </c>
      <c r="Y5" s="35"/>
    </row>
    <row r="6" s="1" customFormat="1" ht="34" customHeight="1" spans="1:25">
      <c r="A6" s="15" t="s">
        <v>23</v>
      </c>
      <c r="B6" s="16" t="s">
        <v>26</v>
      </c>
      <c r="C6" s="17">
        <v>0</v>
      </c>
      <c r="D6" s="18">
        <f t="shared" si="0"/>
        <v>0</v>
      </c>
      <c r="E6" s="18">
        <v>53</v>
      </c>
      <c r="F6" s="18">
        <f t="shared" ref="F6:F19" si="1">E6*546</f>
        <v>28938</v>
      </c>
      <c r="G6" s="18">
        <f t="shared" ref="G6:G19" si="2">F6+D6</f>
        <v>28938</v>
      </c>
      <c r="H6" s="19">
        <v>53</v>
      </c>
      <c r="I6" s="18">
        <v>4</v>
      </c>
      <c r="J6" s="18">
        <f t="shared" ref="J6:J19" si="3">I6*800</f>
        <v>3200</v>
      </c>
      <c r="K6" s="18">
        <v>8</v>
      </c>
      <c r="L6" s="18">
        <f t="shared" ref="L6:L19" si="4">K6*320</f>
        <v>2560</v>
      </c>
      <c r="M6" s="10">
        <f t="shared" ref="M6:M19" si="5">H6-I6-K6</f>
        <v>41</v>
      </c>
      <c r="N6" s="10">
        <f t="shared" ref="N6:N19" si="6">M6*80</f>
        <v>3280</v>
      </c>
      <c r="O6" s="10">
        <f t="shared" ref="O6:O19" si="7">N6+L6+J6</f>
        <v>9040</v>
      </c>
      <c r="P6" s="18">
        <f t="shared" ref="P6:P19" si="8">O6+G6</f>
        <v>37978</v>
      </c>
      <c r="Q6" s="18">
        <f t="shared" ref="Q6:Q19" si="9">H6*84</f>
        <v>4452</v>
      </c>
      <c r="R6" s="18">
        <v>11</v>
      </c>
      <c r="S6" s="18">
        <f t="shared" ref="S6:S19" si="10">R6*1600</f>
        <v>17600</v>
      </c>
      <c r="T6" s="18">
        <v>11</v>
      </c>
      <c r="U6" s="18">
        <f t="shared" ref="U6:U19" si="11">T6*799</f>
        <v>8789</v>
      </c>
      <c r="V6" s="18">
        <f t="shared" ref="V6:V19" si="12">U6+S6</f>
        <v>26389</v>
      </c>
      <c r="W6" s="18">
        <f t="shared" ref="W6:W19" si="13">H6*50</f>
        <v>2650</v>
      </c>
      <c r="X6" s="31">
        <f t="shared" ref="X6:X19" si="14">W6+V6+Q6+P6</f>
        <v>71469</v>
      </c>
      <c r="Y6" s="35"/>
    </row>
    <row r="7" s="1" customFormat="1" ht="34" customHeight="1" spans="1:25">
      <c r="A7" s="15" t="s">
        <v>25</v>
      </c>
      <c r="B7" s="16" t="s">
        <v>28</v>
      </c>
      <c r="C7" s="18">
        <v>0</v>
      </c>
      <c r="D7" s="18">
        <f t="shared" si="0"/>
        <v>0</v>
      </c>
      <c r="E7" s="18">
        <v>25</v>
      </c>
      <c r="F7" s="18">
        <f t="shared" si="1"/>
        <v>13650</v>
      </c>
      <c r="G7" s="18">
        <f t="shared" si="2"/>
        <v>13650</v>
      </c>
      <c r="H7" s="19">
        <v>25</v>
      </c>
      <c r="I7" s="18">
        <v>2</v>
      </c>
      <c r="J7" s="18">
        <f t="shared" si="3"/>
        <v>1600</v>
      </c>
      <c r="K7" s="18">
        <v>9</v>
      </c>
      <c r="L7" s="18">
        <f t="shared" si="4"/>
        <v>2880</v>
      </c>
      <c r="M7" s="10">
        <f t="shared" si="5"/>
        <v>14</v>
      </c>
      <c r="N7" s="10">
        <f t="shared" si="6"/>
        <v>1120</v>
      </c>
      <c r="O7" s="10">
        <f t="shared" si="7"/>
        <v>5600</v>
      </c>
      <c r="P7" s="18">
        <f t="shared" si="8"/>
        <v>19250</v>
      </c>
      <c r="Q7" s="18">
        <f t="shared" si="9"/>
        <v>2100</v>
      </c>
      <c r="R7" s="18">
        <v>7</v>
      </c>
      <c r="S7" s="18">
        <f t="shared" si="10"/>
        <v>11200</v>
      </c>
      <c r="T7" s="18">
        <v>7</v>
      </c>
      <c r="U7" s="18">
        <f t="shared" si="11"/>
        <v>5593</v>
      </c>
      <c r="V7" s="18">
        <f t="shared" si="12"/>
        <v>16793</v>
      </c>
      <c r="W7" s="18">
        <f t="shared" si="13"/>
        <v>1250</v>
      </c>
      <c r="X7" s="31">
        <f t="shared" si="14"/>
        <v>39393</v>
      </c>
      <c r="Y7" s="35"/>
    </row>
    <row r="8" s="2" customFormat="1" ht="34" customHeight="1" spans="1:25">
      <c r="A8" s="20" t="s">
        <v>27</v>
      </c>
      <c r="B8" s="18" t="s">
        <v>31</v>
      </c>
      <c r="C8" s="18">
        <v>0</v>
      </c>
      <c r="D8" s="18">
        <f t="shared" si="0"/>
        <v>0</v>
      </c>
      <c r="E8" s="18">
        <v>29</v>
      </c>
      <c r="F8" s="18">
        <f t="shared" si="1"/>
        <v>15834</v>
      </c>
      <c r="G8" s="18">
        <f t="shared" si="2"/>
        <v>15834</v>
      </c>
      <c r="H8" s="19">
        <v>29</v>
      </c>
      <c r="I8" s="18">
        <v>6</v>
      </c>
      <c r="J8" s="18">
        <f t="shared" si="3"/>
        <v>4800</v>
      </c>
      <c r="K8" s="18">
        <v>5</v>
      </c>
      <c r="L8" s="18">
        <f t="shared" si="4"/>
        <v>1600</v>
      </c>
      <c r="M8" s="10">
        <f t="shared" si="5"/>
        <v>18</v>
      </c>
      <c r="N8" s="10">
        <f t="shared" si="6"/>
        <v>1440</v>
      </c>
      <c r="O8" s="10">
        <f t="shared" si="7"/>
        <v>7840</v>
      </c>
      <c r="P8" s="18">
        <f t="shared" si="8"/>
        <v>23674</v>
      </c>
      <c r="Q8" s="18">
        <f t="shared" si="9"/>
        <v>2436</v>
      </c>
      <c r="R8" s="18">
        <v>9</v>
      </c>
      <c r="S8" s="18">
        <f t="shared" si="10"/>
        <v>14400</v>
      </c>
      <c r="T8" s="18">
        <v>4</v>
      </c>
      <c r="U8" s="18">
        <f t="shared" si="11"/>
        <v>3196</v>
      </c>
      <c r="V8" s="18">
        <f t="shared" si="12"/>
        <v>17596</v>
      </c>
      <c r="W8" s="18">
        <f t="shared" si="13"/>
        <v>1450</v>
      </c>
      <c r="X8" s="31">
        <f t="shared" si="14"/>
        <v>45156</v>
      </c>
      <c r="Y8" s="35"/>
    </row>
    <row r="9" s="2" customFormat="1" ht="34" customHeight="1" spans="1:25">
      <c r="A9" s="15" t="s">
        <v>30</v>
      </c>
      <c r="B9" s="16" t="s">
        <v>33</v>
      </c>
      <c r="C9" s="18">
        <v>0</v>
      </c>
      <c r="D9" s="18">
        <f t="shared" si="0"/>
        <v>0</v>
      </c>
      <c r="E9" s="18">
        <v>26</v>
      </c>
      <c r="F9" s="18">
        <f t="shared" si="1"/>
        <v>14196</v>
      </c>
      <c r="G9" s="18">
        <f t="shared" si="2"/>
        <v>14196</v>
      </c>
      <c r="H9" s="19">
        <v>26</v>
      </c>
      <c r="I9" s="24">
        <v>3</v>
      </c>
      <c r="J9" s="18">
        <f t="shared" si="3"/>
        <v>2400</v>
      </c>
      <c r="K9" s="24">
        <v>3</v>
      </c>
      <c r="L9" s="18">
        <f t="shared" si="4"/>
        <v>960</v>
      </c>
      <c r="M9" s="10">
        <f t="shared" si="5"/>
        <v>20</v>
      </c>
      <c r="N9" s="10">
        <f t="shared" si="6"/>
        <v>1600</v>
      </c>
      <c r="O9" s="10">
        <f t="shared" si="7"/>
        <v>4960</v>
      </c>
      <c r="P9" s="18">
        <f t="shared" si="8"/>
        <v>19156</v>
      </c>
      <c r="Q9" s="18">
        <f t="shared" si="9"/>
        <v>2184</v>
      </c>
      <c r="R9" s="18">
        <v>6</v>
      </c>
      <c r="S9" s="18">
        <f t="shared" si="10"/>
        <v>9600</v>
      </c>
      <c r="T9" s="18">
        <v>3</v>
      </c>
      <c r="U9" s="18">
        <f t="shared" si="11"/>
        <v>2397</v>
      </c>
      <c r="V9" s="18">
        <f t="shared" si="12"/>
        <v>11997</v>
      </c>
      <c r="W9" s="18">
        <f t="shared" si="13"/>
        <v>1300</v>
      </c>
      <c r="X9" s="31">
        <f t="shared" si="14"/>
        <v>34637</v>
      </c>
      <c r="Y9" s="35"/>
    </row>
    <row r="10" s="1" customFormat="1" ht="34" customHeight="1" spans="1:25">
      <c r="A10" s="15" t="s">
        <v>32</v>
      </c>
      <c r="B10" s="18" t="s">
        <v>35</v>
      </c>
      <c r="C10" s="18">
        <v>0</v>
      </c>
      <c r="D10" s="18">
        <f t="shared" si="0"/>
        <v>0</v>
      </c>
      <c r="E10" s="18">
        <v>40</v>
      </c>
      <c r="F10" s="18">
        <f t="shared" si="1"/>
        <v>21840</v>
      </c>
      <c r="G10" s="18">
        <f t="shared" si="2"/>
        <v>21840</v>
      </c>
      <c r="H10" s="19">
        <v>40</v>
      </c>
      <c r="I10" s="18">
        <v>0</v>
      </c>
      <c r="J10" s="18">
        <f t="shared" si="3"/>
        <v>0</v>
      </c>
      <c r="K10" s="18">
        <v>7</v>
      </c>
      <c r="L10" s="18">
        <f t="shared" si="4"/>
        <v>2240</v>
      </c>
      <c r="M10" s="10">
        <f t="shared" si="5"/>
        <v>33</v>
      </c>
      <c r="N10" s="10">
        <f t="shared" si="6"/>
        <v>2640</v>
      </c>
      <c r="O10" s="10">
        <f t="shared" si="7"/>
        <v>4880</v>
      </c>
      <c r="P10" s="18">
        <f t="shared" si="8"/>
        <v>26720</v>
      </c>
      <c r="Q10" s="18">
        <f t="shared" si="9"/>
        <v>3360</v>
      </c>
      <c r="R10" s="18">
        <v>9</v>
      </c>
      <c r="S10" s="18">
        <f t="shared" si="10"/>
        <v>14400</v>
      </c>
      <c r="T10" s="18">
        <v>5</v>
      </c>
      <c r="U10" s="18">
        <f t="shared" si="11"/>
        <v>3995</v>
      </c>
      <c r="V10" s="18">
        <f t="shared" si="12"/>
        <v>18395</v>
      </c>
      <c r="W10" s="18">
        <v>8552</v>
      </c>
      <c r="X10" s="31">
        <f t="shared" si="14"/>
        <v>57027</v>
      </c>
      <c r="Y10" s="36" t="s">
        <v>72</v>
      </c>
    </row>
    <row r="11" s="3" customFormat="1" ht="34" customHeight="1" spans="1:25">
      <c r="A11" s="15" t="s">
        <v>34</v>
      </c>
      <c r="B11" s="16" t="s">
        <v>37</v>
      </c>
      <c r="C11" s="18">
        <v>0</v>
      </c>
      <c r="D11" s="18">
        <f t="shared" si="0"/>
        <v>0</v>
      </c>
      <c r="E11" s="18">
        <v>23</v>
      </c>
      <c r="F11" s="18">
        <f t="shared" si="1"/>
        <v>12558</v>
      </c>
      <c r="G11" s="18">
        <f t="shared" si="2"/>
        <v>12558</v>
      </c>
      <c r="H11" s="19">
        <v>23</v>
      </c>
      <c r="I11" s="18">
        <v>2</v>
      </c>
      <c r="J11" s="18">
        <f t="shared" si="3"/>
        <v>1600</v>
      </c>
      <c r="K11" s="18">
        <v>10</v>
      </c>
      <c r="L11" s="18">
        <f t="shared" si="4"/>
        <v>3200</v>
      </c>
      <c r="M11" s="10">
        <f t="shared" si="5"/>
        <v>11</v>
      </c>
      <c r="N11" s="10">
        <f t="shared" si="6"/>
        <v>880</v>
      </c>
      <c r="O11" s="10">
        <f t="shared" si="7"/>
        <v>5680</v>
      </c>
      <c r="P11" s="18">
        <f t="shared" si="8"/>
        <v>18238</v>
      </c>
      <c r="Q11" s="18">
        <f t="shared" si="9"/>
        <v>1932</v>
      </c>
      <c r="R11" s="18">
        <v>6</v>
      </c>
      <c r="S11" s="18">
        <f t="shared" si="10"/>
        <v>9600</v>
      </c>
      <c r="T11" s="18">
        <v>5</v>
      </c>
      <c r="U11" s="18">
        <f t="shared" si="11"/>
        <v>3995</v>
      </c>
      <c r="V11" s="18">
        <f t="shared" si="12"/>
        <v>13595</v>
      </c>
      <c r="W11" s="18">
        <f t="shared" si="13"/>
        <v>1150</v>
      </c>
      <c r="X11" s="31">
        <f t="shared" si="14"/>
        <v>34915</v>
      </c>
      <c r="Y11" s="35"/>
    </row>
    <row r="12" s="4" customFormat="1" ht="34" customHeight="1" spans="1:25">
      <c r="A12" s="15" t="s">
        <v>36</v>
      </c>
      <c r="B12" s="21" t="s">
        <v>39</v>
      </c>
      <c r="C12" s="18">
        <v>0</v>
      </c>
      <c r="D12" s="18">
        <f t="shared" si="0"/>
        <v>0</v>
      </c>
      <c r="E12" s="18">
        <v>25</v>
      </c>
      <c r="F12" s="18">
        <f t="shared" si="1"/>
        <v>13650</v>
      </c>
      <c r="G12" s="18">
        <f t="shared" si="2"/>
        <v>13650</v>
      </c>
      <c r="H12" s="19">
        <v>25</v>
      </c>
      <c r="I12" s="22">
        <v>2</v>
      </c>
      <c r="J12" s="18">
        <f t="shared" si="3"/>
        <v>1600</v>
      </c>
      <c r="K12" s="22">
        <v>4</v>
      </c>
      <c r="L12" s="18">
        <f t="shared" si="4"/>
        <v>1280</v>
      </c>
      <c r="M12" s="10">
        <f t="shared" si="5"/>
        <v>19</v>
      </c>
      <c r="N12" s="10">
        <f t="shared" si="6"/>
        <v>1520</v>
      </c>
      <c r="O12" s="10">
        <f t="shared" si="7"/>
        <v>4400</v>
      </c>
      <c r="P12" s="18">
        <f t="shared" si="8"/>
        <v>18050</v>
      </c>
      <c r="Q12" s="18">
        <f t="shared" si="9"/>
        <v>2100</v>
      </c>
      <c r="R12" s="18">
        <v>6</v>
      </c>
      <c r="S12" s="18">
        <f t="shared" si="10"/>
        <v>9600</v>
      </c>
      <c r="T12" s="18">
        <v>4</v>
      </c>
      <c r="U12" s="18">
        <f t="shared" si="11"/>
        <v>3196</v>
      </c>
      <c r="V12" s="18">
        <f t="shared" si="12"/>
        <v>12796</v>
      </c>
      <c r="W12" s="18">
        <f t="shared" si="13"/>
        <v>1250</v>
      </c>
      <c r="X12" s="31">
        <f t="shared" si="14"/>
        <v>34196</v>
      </c>
      <c r="Y12" s="35"/>
    </row>
    <row r="13" s="5" customFormat="1" ht="34" customHeight="1" spans="1:25">
      <c r="A13" s="15" t="s">
        <v>38</v>
      </c>
      <c r="B13" s="16" t="s">
        <v>41</v>
      </c>
      <c r="C13" s="22">
        <v>1</v>
      </c>
      <c r="D13" s="18">
        <f t="shared" si="0"/>
        <v>832</v>
      </c>
      <c r="E13" s="18">
        <v>21</v>
      </c>
      <c r="F13" s="18">
        <f t="shared" si="1"/>
        <v>11466</v>
      </c>
      <c r="G13" s="18">
        <f t="shared" si="2"/>
        <v>12298</v>
      </c>
      <c r="H13" s="19">
        <v>22</v>
      </c>
      <c r="I13" s="22">
        <v>1</v>
      </c>
      <c r="J13" s="18">
        <f t="shared" si="3"/>
        <v>800</v>
      </c>
      <c r="K13" s="22">
        <v>1</v>
      </c>
      <c r="L13" s="18">
        <f t="shared" si="4"/>
        <v>320</v>
      </c>
      <c r="M13" s="10">
        <f t="shared" si="5"/>
        <v>20</v>
      </c>
      <c r="N13" s="10">
        <f t="shared" si="6"/>
        <v>1600</v>
      </c>
      <c r="O13" s="10">
        <f t="shared" si="7"/>
        <v>2720</v>
      </c>
      <c r="P13" s="18">
        <f t="shared" si="8"/>
        <v>15018</v>
      </c>
      <c r="Q13" s="18">
        <f t="shared" si="9"/>
        <v>1848</v>
      </c>
      <c r="R13" s="22">
        <v>7</v>
      </c>
      <c r="S13" s="18">
        <f t="shared" si="10"/>
        <v>11200</v>
      </c>
      <c r="T13" s="22">
        <v>3</v>
      </c>
      <c r="U13" s="18">
        <f t="shared" si="11"/>
        <v>2397</v>
      </c>
      <c r="V13" s="18">
        <f t="shared" si="12"/>
        <v>13597</v>
      </c>
      <c r="W13" s="18">
        <f t="shared" si="13"/>
        <v>1100</v>
      </c>
      <c r="X13" s="31">
        <f t="shared" si="14"/>
        <v>31563</v>
      </c>
      <c r="Y13" s="35"/>
    </row>
    <row r="14" s="1" customFormat="1" ht="34" customHeight="1" spans="1:25">
      <c r="A14" s="15" t="s">
        <v>40</v>
      </c>
      <c r="B14" s="16" t="s">
        <v>43</v>
      </c>
      <c r="C14" s="17">
        <v>0</v>
      </c>
      <c r="D14" s="18">
        <f t="shared" si="0"/>
        <v>0</v>
      </c>
      <c r="E14" s="18">
        <v>46</v>
      </c>
      <c r="F14" s="18">
        <f t="shared" si="1"/>
        <v>25116</v>
      </c>
      <c r="G14" s="18">
        <f t="shared" si="2"/>
        <v>25116</v>
      </c>
      <c r="H14" s="19">
        <v>46</v>
      </c>
      <c r="I14" s="18">
        <v>5</v>
      </c>
      <c r="J14" s="18">
        <f t="shared" si="3"/>
        <v>4000</v>
      </c>
      <c r="K14" s="18">
        <v>6</v>
      </c>
      <c r="L14" s="18">
        <f t="shared" si="4"/>
        <v>1920</v>
      </c>
      <c r="M14" s="10">
        <f t="shared" si="5"/>
        <v>35</v>
      </c>
      <c r="N14" s="10">
        <f t="shared" si="6"/>
        <v>2800</v>
      </c>
      <c r="O14" s="10">
        <f t="shared" si="7"/>
        <v>8720</v>
      </c>
      <c r="P14" s="18">
        <f t="shared" si="8"/>
        <v>33836</v>
      </c>
      <c r="Q14" s="18">
        <f t="shared" si="9"/>
        <v>3864</v>
      </c>
      <c r="R14" s="18">
        <v>9</v>
      </c>
      <c r="S14" s="18">
        <f t="shared" si="10"/>
        <v>14400</v>
      </c>
      <c r="T14" s="18">
        <v>4</v>
      </c>
      <c r="U14" s="18">
        <f t="shared" si="11"/>
        <v>3196</v>
      </c>
      <c r="V14" s="18">
        <f t="shared" si="12"/>
        <v>17596</v>
      </c>
      <c r="W14" s="18">
        <f t="shared" si="13"/>
        <v>2300</v>
      </c>
      <c r="X14" s="31">
        <f t="shared" si="14"/>
        <v>57596</v>
      </c>
      <c r="Y14" s="35"/>
    </row>
    <row r="15" s="1" customFormat="1" ht="34" customHeight="1" spans="1:25">
      <c r="A15" s="15" t="s">
        <v>42</v>
      </c>
      <c r="B15" s="16" t="s">
        <v>44</v>
      </c>
      <c r="C15" s="18">
        <v>0</v>
      </c>
      <c r="D15" s="18">
        <f t="shared" si="0"/>
        <v>0</v>
      </c>
      <c r="E15" s="18">
        <v>12</v>
      </c>
      <c r="F15" s="18">
        <f t="shared" si="1"/>
        <v>6552</v>
      </c>
      <c r="G15" s="18">
        <f t="shared" si="2"/>
        <v>6552</v>
      </c>
      <c r="H15" s="19">
        <v>12</v>
      </c>
      <c r="I15" s="18">
        <v>1</v>
      </c>
      <c r="J15" s="18">
        <f t="shared" si="3"/>
        <v>800</v>
      </c>
      <c r="K15" s="18">
        <v>4</v>
      </c>
      <c r="L15" s="18">
        <f t="shared" si="4"/>
        <v>1280</v>
      </c>
      <c r="M15" s="10">
        <f t="shared" si="5"/>
        <v>7</v>
      </c>
      <c r="N15" s="10">
        <f t="shared" si="6"/>
        <v>560</v>
      </c>
      <c r="O15" s="10">
        <f t="shared" si="7"/>
        <v>2640</v>
      </c>
      <c r="P15" s="18">
        <f t="shared" si="8"/>
        <v>9192</v>
      </c>
      <c r="Q15" s="18">
        <f t="shared" si="9"/>
        <v>1008</v>
      </c>
      <c r="R15" s="18">
        <v>5</v>
      </c>
      <c r="S15" s="18">
        <f t="shared" si="10"/>
        <v>8000</v>
      </c>
      <c r="T15" s="18">
        <v>4</v>
      </c>
      <c r="U15" s="18">
        <f t="shared" si="11"/>
        <v>3196</v>
      </c>
      <c r="V15" s="18">
        <f t="shared" si="12"/>
        <v>11196</v>
      </c>
      <c r="W15" s="18">
        <f t="shared" si="13"/>
        <v>600</v>
      </c>
      <c r="X15" s="31">
        <f t="shared" si="14"/>
        <v>21996</v>
      </c>
      <c r="Y15" s="35"/>
    </row>
    <row r="16" s="1" customFormat="1" ht="34" customHeight="1" spans="1:25">
      <c r="A16" s="15" t="s">
        <v>73</v>
      </c>
      <c r="B16" s="18" t="s">
        <v>46</v>
      </c>
      <c r="C16" s="17">
        <v>0</v>
      </c>
      <c r="D16" s="18">
        <f t="shared" si="0"/>
        <v>0</v>
      </c>
      <c r="E16" s="18">
        <v>47</v>
      </c>
      <c r="F16" s="18">
        <f t="shared" si="1"/>
        <v>25662</v>
      </c>
      <c r="G16" s="18">
        <f t="shared" si="2"/>
        <v>25662</v>
      </c>
      <c r="H16" s="19">
        <v>47</v>
      </c>
      <c r="I16" s="22">
        <v>7</v>
      </c>
      <c r="J16" s="18">
        <f t="shared" si="3"/>
        <v>5600</v>
      </c>
      <c r="K16" s="22">
        <v>11</v>
      </c>
      <c r="L16" s="18">
        <f t="shared" si="4"/>
        <v>3520</v>
      </c>
      <c r="M16" s="10">
        <f t="shared" si="5"/>
        <v>29</v>
      </c>
      <c r="N16" s="10">
        <f t="shared" si="6"/>
        <v>2320</v>
      </c>
      <c r="O16" s="10">
        <f t="shared" si="7"/>
        <v>11440</v>
      </c>
      <c r="P16" s="18">
        <f t="shared" si="8"/>
        <v>37102</v>
      </c>
      <c r="Q16" s="18">
        <f t="shared" si="9"/>
        <v>3948</v>
      </c>
      <c r="R16" s="18">
        <v>9</v>
      </c>
      <c r="S16" s="18">
        <f t="shared" si="10"/>
        <v>14400</v>
      </c>
      <c r="T16" s="18">
        <v>5</v>
      </c>
      <c r="U16" s="18">
        <f t="shared" si="11"/>
        <v>3995</v>
      </c>
      <c r="V16" s="18">
        <f t="shared" si="12"/>
        <v>18395</v>
      </c>
      <c r="W16" s="18">
        <v>8952</v>
      </c>
      <c r="X16" s="31">
        <f t="shared" si="14"/>
        <v>68397</v>
      </c>
      <c r="Y16" s="36" t="s">
        <v>74</v>
      </c>
    </row>
    <row r="17" s="3" customFormat="1" ht="34" customHeight="1" spans="1:25">
      <c r="A17" s="15" t="s">
        <v>45</v>
      </c>
      <c r="B17" s="18" t="s">
        <v>49</v>
      </c>
      <c r="C17" s="18">
        <v>0</v>
      </c>
      <c r="D17" s="18">
        <f t="shared" si="0"/>
        <v>0</v>
      </c>
      <c r="E17" s="18">
        <v>37</v>
      </c>
      <c r="F17" s="18">
        <f t="shared" si="1"/>
        <v>20202</v>
      </c>
      <c r="G17" s="18">
        <f t="shared" si="2"/>
        <v>20202</v>
      </c>
      <c r="H17" s="19">
        <v>37</v>
      </c>
      <c r="I17" s="18">
        <v>4</v>
      </c>
      <c r="J17" s="18">
        <f t="shared" si="3"/>
        <v>3200</v>
      </c>
      <c r="K17" s="18">
        <v>15</v>
      </c>
      <c r="L17" s="18">
        <f t="shared" si="4"/>
        <v>4800</v>
      </c>
      <c r="M17" s="10">
        <f t="shared" si="5"/>
        <v>18</v>
      </c>
      <c r="N17" s="10">
        <f t="shared" si="6"/>
        <v>1440</v>
      </c>
      <c r="O17" s="10">
        <f t="shared" si="7"/>
        <v>9440</v>
      </c>
      <c r="P17" s="18">
        <f t="shared" si="8"/>
        <v>29642</v>
      </c>
      <c r="Q17" s="18">
        <f t="shared" si="9"/>
        <v>3108</v>
      </c>
      <c r="R17" s="18">
        <v>9</v>
      </c>
      <c r="S17" s="18">
        <f t="shared" si="10"/>
        <v>14400</v>
      </c>
      <c r="T17" s="18">
        <v>3</v>
      </c>
      <c r="U17" s="18">
        <f t="shared" si="11"/>
        <v>2397</v>
      </c>
      <c r="V17" s="18">
        <f t="shared" si="12"/>
        <v>16797</v>
      </c>
      <c r="W17" s="18">
        <f t="shared" si="13"/>
        <v>1850</v>
      </c>
      <c r="X17" s="31">
        <f t="shared" si="14"/>
        <v>51397</v>
      </c>
      <c r="Y17" s="35"/>
    </row>
    <row r="18" s="6" customFormat="1" ht="34" customHeight="1" spans="1:25">
      <c r="A18" s="15" t="s">
        <v>48</v>
      </c>
      <c r="B18" s="16" t="s">
        <v>51</v>
      </c>
      <c r="C18" s="18">
        <v>0</v>
      </c>
      <c r="D18" s="18">
        <f t="shared" si="0"/>
        <v>0</v>
      </c>
      <c r="E18" s="18">
        <v>34</v>
      </c>
      <c r="F18" s="18">
        <f t="shared" si="1"/>
        <v>18564</v>
      </c>
      <c r="G18" s="18">
        <f t="shared" si="2"/>
        <v>18564</v>
      </c>
      <c r="H18" s="19">
        <v>34</v>
      </c>
      <c r="I18" s="18">
        <v>2</v>
      </c>
      <c r="J18" s="18">
        <f t="shared" si="3"/>
        <v>1600</v>
      </c>
      <c r="K18" s="18">
        <v>6</v>
      </c>
      <c r="L18" s="18">
        <f t="shared" si="4"/>
        <v>1920</v>
      </c>
      <c r="M18" s="10">
        <f t="shared" si="5"/>
        <v>26</v>
      </c>
      <c r="N18" s="10">
        <f t="shared" si="6"/>
        <v>2080</v>
      </c>
      <c r="O18" s="10">
        <f t="shared" si="7"/>
        <v>5600</v>
      </c>
      <c r="P18" s="18">
        <f t="shared" si="8"/>
        <v>24164</v>
      </c>
      <c r="Q18" s="18">
        <f t="shared" si="9"/>
        <v>2856</v>
      </c>
      <c r="R18" s="18">
        <v>8</v>
      </c>
      <c r="S18" s="18">
        <f t="shared" si="10"/>
        <v>12800</v>
      </c>
      <c r="T18" s="18">
        <v>5</v>
      </c>
      <c r="U18" s="18">
        <f t="shared" si="11"/>
        <v>3995</v>
      </c>
      <c r="V18" s="18">
        <f t="shared" si="12"/>
        <v>16795</v>
      </c>
      <c r="W18" s="18">
        <f t="shared" si="13"/>
        <v>1700</v>
      </c>
      <c r="X18" s="31">
        <f t="shared" si="14"/>
        <v>45515</v>
      </c>
      <c r="Y18" s="35"/>
    </row>
    <row r="19" s="1" customFormat="1" ht="34" customHeight="1" spans="1:25">
      <c r="A19" s="20" t="s">
        <v>14</v>
      </c>
      <c r="B19" s="20"/>
      <c r="C19" s="18">
        <f t="shared" ref="C19:I19" si="15">SUM(C5:C18)</f>
        <v>2</v>
      </c>
      <c r="D19" s="18">
        <f t="shared" si="15"/>
        <v>1664</v>
      </c>
      <c r="E19" s="18">
        <f t="shared" si="15"/>
        <v>423</v>
      </c>
      <c r="F19" s="18">
        <f t="shared" si="1"/>
        <v>230958</v>
      </c>
      <c r="G19" s="18">
        <f t="shared" si="2"/>
        <v>232622</v>
      </c>
      <c r="H19" s="19">
        <f>SUM(H5:H18)</f>
        <v>425</v>
      </c>
      <c r="I19" s="18">
        <f t="shared" si="15"/>
        <v>39</v>
      </c>
      <c r="J19" s="18">
        <f t="shared" si="3"/>
        <v>31200</v>
      </c>
      <c r="K19" s="18">
        <f>SUM(K5:K18)</f>
        <v>89</v>
      </c>
      <c r="L19" s="18">
        <f t="shared" si="4"/>
        <v>28480</v>
      </c>
      <c r="M19" s="10">
        <f t="shared" si="5"/>
        <v>297</v>
      </c>
      <c r="N19" s="10">
        <f t="shared" si="6"/>
        <v>23760</v>
      </c>
      <c r="O19" s="10">
        <f t="shared" si="7"/>
        <v>83440</v>
      </c>
      <c r="P19" s="18">
        <f t="shared" si="8"/>
        <v>316062</v>
      </c>
      <c r="Q19" s="18">
        <f t="shared" si="9"/>
        <v>35700</v>
      </c>
      <c r="R19" s="18">
        <f>SUM(R5:R18)</f>
        <v>105</v>
      </c>
      <c r="S19" s="18">
        <f t="shared" si="10"/>
        <v>168000</v>
      </c>
      <c r="T19" s="18">
        <f>SUM(T5:T18)</f>
        <v>64</v>
      </c>
      <c r="U19" s="18">
        <f t="shared" si="11"/>
        <v>51136</v>
      </c>
      <c r="V19" s="18">
        <f t="shared" si="12"/>
        <v>219136</v>
      </c>
      <c r="W19" s="18">
        <f>SUM(W5:W18)</f>
        <v>34404</v>
      </c>
      <c r="X19" s="31">
        <f t="shared" si="14"/>
        <v>605302</v>
      </c>
      <c r="Y19" s="35"/>
    </row>
  </sheetData>
  <mergeCells count="14">
    <mergeCell ref="A1:Y1"/>
    <mergeCell ref="A2:F2"/>
    <mergeCell ref="C3:G3"/>
    <mergeCell ref="I3:O3"/>
    <mergeCell ref="R3:V3"/>
    <mergeCell ref="A19:B19"/>
    <mergeCell ref="A3:A4"/>
    <mergeCell ref="B3:B4"/>
    <mergeCell ref="H3:H4"/>
    <mergeCell ref="P3:P4"/>
    <mergeCell ref="Q3:Q4"/>
    <mergeCell ref="W3:W4"/>
    <mergeCell ref="X3:X4"/>
    <mergeCell ref="Y3:Y4"/>
  </mergeCells>
  <pageMargins left="0.313888888888889" right="0.15625" top="0.275" bottom="0.432638888888889" header="0.354166666666667" footer="0.235416666666667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1月分散供养资金</vt:lpstr>
      <vt:lpstr>1月集中供养资金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民政局（侯海亮）</cp:lastModifiedBy>
  <dcterms:created xsi:type="dcterms:W3CDTF">2020-09-16T07:44:00Z</dcterms:created>
  <dcterms:modified xsi:type="dcterms:W3CDTF">2023-01-18T02:24:21Z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BEBF34D228F54BF288A2746564B8E332</vt:lpwstr>
  </property>
</Properties>
</file>