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3">'4财政拨款收支总体情况表'!$A$1:L32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'2部门收入总体情况表'!$1:$5</definedName>
    <definedName name="_xlnm.Print_Titles" localSheetId="2">'3部门支出总体情况表'!$1:$6</definedName>
    <definedName name="_xlnm.Print_Titles" localSheetId="3">'4财政拨款收支总体情况表'!$1:7</definedName>
    <definedName name="_xlnm.Print_Titles" localSheetId="4">'5一般公共预算支出情况表'!$1:$6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<sst xmlns="http://schemas.openxmlformats.org/spreadsheetml/2006/main" count="488" uniqueCount="177">
  <si>
    <t>部门收支总体情况表</t>
  </si>
  <si>
    <t>单位名称：伊川县教育体育局（本级）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</si>
  <si>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</si>
  <si>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</si>
  <si>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</si>
  <si>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</si>
  <si>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</si>
  <si>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</si>
  <si>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</si>
  <si>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</si>
  <si>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</si>
  <si>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</si>
  <si>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</si>
  <si>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</si>
  <si>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</si>
  <si>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</si>
  <si>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</si>
  <si>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</si>
  <si>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</si>
  <si>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</si>
  <si>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</si>
  <si>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</si>
  <si>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</si>
  <si>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</si>
  <si>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</si>
  <si>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</si>
  <si>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</si>
  <si>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</si>
  <si>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</si>
  <si>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</si>
  <si>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</si>
  <si>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</si>
  <si>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</si>
  <si>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</si>
  <si>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</si>
  <si>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</si>
  <si>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</si>
  <si>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</si>
  <si>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</si>
  <si>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</si>
  <si>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</si>
  <si>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</si>
  <si>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</si>
  <si>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</si>
  <si>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</si>
  <si>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</si>
  <si>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</si>
  <si>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</si>
  <si>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208001</t>
  </si>
  <si>
    <t>205</t>
  </si>
  <si>
    <t>01</t>
  </si>
  <si>
    <t xml:space="preserve">  教育管理事务</t>
  </si>
  <si>
    <t>行政运行</t>
  </si>
  <si>
    <t>99</t>
  </si>
  <si>
    <t>其他教育管理事务</t>
  </si>
  <si>
    <t>02</t>
  </si>
  <si>
    <t>普通教育</t>
  </si>
  <si>
    <t>学前教育</t>
  </si>
  <si>
    <t>小学教育</t>
  </si>
  <si>
    <t>03</t>
  </si>
  <si>
    <t>初中教育</t>
  </si>
  <si>
    <t>04</t>
  </si>
  <si>
    <t>高中教育</t>
  </si>
  <si>
    <t>其他普通教育</t>
  </si>
  <si>
    <t>其他教育支出</t>
  </si>
  <si>
    <t>207</t>
  </si>
  <si>
    <t>08</t>
  </si>
  <si>
    <t>群众体育</t>
  </si>
  <si>
    <t>208</t>
  </si>
  <si>
    <t>社会保障和就业支出</t>
  </si>
  <si>
    <t>05</t>
  </si>
  <si>
    <t>行政事业单位离退休</t>
  </si>
  <si>
    <t>归口管理的行政单位离退休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</si>
  <si>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</si>
  <si>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</si>
  <si>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</si>
  <si>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</si>
  <si>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</si>
  <si>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</si>
  <si>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</si>
  <si>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其他行政事业单位医疗</t>
  </si>
  <si>
    <t>229</t>
  </si>
  <si>
    <t>用于教育事业的彩票公益金</t>
  </si>
  <si>
    <t>60</t>
  </si>
  <si>
    <t>彩票公益金安排的支出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</si>
  <si>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</si>
  <si>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</si>
  <si>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</si>
  <si>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</si>
  <si>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</si>
  <si>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</si>
  <si>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</si>
  <si>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</si>
  <si>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</si>
  <si>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单位名称：伊川县教育体育局(本级)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</si>
  <si>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</si>
  <si>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</si>
  <si>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</si>
  <si>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</si>
  <si>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</si>
  <si>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</si>
  <si>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</si>
  <si>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</si>
  <si>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</si>
  <si>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</si>
  <si>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</si>
  <si>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</si>
  <si>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</si>
  <si>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</si>
  <si>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</si>
  <si>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</si>
  <si>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</si>
  <si>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</si>
  <si>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</si>
  <si>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</si>
  <si>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</si>
  <si>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</si>
  <si>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</si>
  <si>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</si>
  <si>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</si>
  <si>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</si>
  <si>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</si>
  <si>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</si>
  <si>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</si>
  <si>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</si>
  <si>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伊川县教育体育局（本级）</t>
  </si>
  <si>
    <t>科目名称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</si>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</sst>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0_ "/>
    <numFmt numFmtId="184" formatCode="#,##0.0"/>
    <numFmt numFmtId="185" formatCode="* #,##0.00;* \-#,##0.00;* &quot;&quot;??;@"/>
    <numFmt numFmtId="186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9" borderId="31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3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3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3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8" fillId="13" borderId="31" applyNumberFormat="0" applyAlignment="0" applyProtection="0">
      <alignment vertical="center"/>
    </xf>
    <xf numFmtId="0" fontId="21" fillId="18" borderId="34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8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179" fontId="2" fillId="0" borderId="2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 wrapText="1"/>
    </xf>
    <xf numFmtId="179" fontId="2" fillId="0" borderId="4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79" fontId="2" fillId="0" borderId="5" xfId="75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left" vertical="center" wrapText="1"/>
    </xf>
    <xf numFmtId="179" fontId="2" fillId="0" borderId="3" xfId="75" applyNumberFormat="1" applyFont="1" applyFill="1" applyBorder="1" applyAlignment="1" applyProtection="1">
      <alignment horizontal="right" vertical="center" wrapText="1"/>
    </xf>
    <xf numFmtId="179" fontId="0" fillId="0" borderId="3" xfId="75" applyNumberFormat="1" applyFont="1" applyFill="1" applyBorder="1" applyAlignment="1"/>
    <xf numFmtId="179" fontId="0" fillId="0" borderId="3" xfId="75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179" fontId="2" fillId="0" borderId="5" xfId="75" applyNumberFormat="1" applyFont="1" applyFill="1" applyBorder="1" applyAlignment="1" applyProtection="1">
      <alignment horizontal="centerContinuous" vertical="center"/>
    </xf>
    <xf numFmtId="179" fontId="2" fillId="0" borderId="6" xfId="75" applyNumberFormat="1" applyFont="1" applyFill="1" applyBorder="1" applyAlignment="1" applyProtection="1">
      <alignment horizontal="centerContinuous" vertical="center"/>
    </xf>
    <xf numFmtId="179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0" xfId="71" applyFont="1" applyFill="1" applyAlignment="1">
      <alignment horizontal="left" vertical="center"/>
    </xf>
    <xf numFmtId="179" fontId="6" fillId="3" borderId="6" xfId="71" applyNumberFormat="1" applyFont="1" applyFill="1" applyBorder="1" applyAlignment="1">
      <alignment horizontal="center" vertical="center" wrapText="1"/>
    </xf>
    <xf numFmtId="179" fontId="6" fillId="3" borderId="5" xfId="71" applyNumberFormat="1" applyFont="1" applyFill="1" applyBorder="1" applyAlignment="1">
      <alignment horizontal="center" vertical="center" wrapText="1"/>
    </xf>
    <xf numFmtId="179" fontId="6" fillId="3" borderId="8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horizontal="center" vertical="center" wrapText="1"/>
    </xf>
    <xf numFmtId="179" fontId="6" fillId="3" borderId="2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vertical="center" wrapText="1"/>
    </xf>
    <xf numFmtId="181" fontId="6" fillId="3" borderId="3" xfId="71" applyNumberFormat="1" applyFont="1" applyFill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9" fontId="8" fillId="0" borderId="3" xfId="0" applyNumberFormat="1" applyFont="1" applyFill="1" applyBorder="1" applyAlignment="1" applyProtection="1">
      <alignment horizontal="center" vertical="center"/>
    </xf>
    <xf numFmtId="179" fontId="8" fillId="0" borderId="3" xfId="77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 applyProtection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83" fontId="8" fillId="0" borderId="3" xfId="0" applyNumberFormat="1" applyFont="1" applyFill="1" applyBorder="1" applyAlignment="1" applyProtection="1">
      <alignment horizontal="center" vertical="center"/>
    </xf>
    <xf numFmtId="183" fontId="8" fillId="0" borderId="3" xfId="77" applyNumberFormat="1" applyFont="1" applyFill="1" applyBorder="1" applyAlignment="1">
      <alignment horizontal="center" vertical="center"/>
    </xf>
    <xf numFmtId="183" fontId="8" fillId="0" borderId="3" xfId="77" applyNumberFormat="1" applyFont="1" applyFill="1" applyBorder="1" applyAlignment="1" applyProtection="1">
      <alignment horizontal="center" vertical="center" wrapText="1"/>
    </xf>
    <xf numFmtId="183" fontId="8" fillId="0" borderId="3" xfId="77" applyNumberFormat="1" applyFont="1" applyBorder="1" applyAlignment="1">
      <alignment horizontal="center" vertical="center"/>
    </xf>
    <xf numFmtId="179" fontId="8" fillId="0" borderId="3" xfId="77" applyNumberFormat="1" applyFont="1" applyFill="1" applyBorder="1" applyAlignment="1" applyProtection="1">
      <alignment horizontal="center" vertical="center" wrapText="1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9" fontId="4" fillId="3" borderId="0" xfId="74" applyNumberFormat="1" applyFont="1" applyFill="1" applyAlignment="1" applyProtection="1">
      <alignment vertical="center" wrapText="1"/>
    </xf>
    <xf numFmtId="179" fontId="4" fillId="3" borderId="0" xfId="74" applyNumberFormat="1" applyFont="1" applyFill="1" applyAlignment="1" applyProtection="1">
      <alignment horizontal="right" vertical="center"/>
    </xf>
    <xf numFmtId="179" fontId="4" fillId="3" borderId="0" xfId="74" applyNumberFormat="1" applyFont="1" applyFill="1" applyAlignment="1" applyProtection="1">
      <alignment vertical="center"/>
    </xf>
    <xf numFmtId="179" fontId="3" fillId="3" borderId="0" xfId="74" applyNumberFormat="1" applyFont="1" applyFill="1" applyAlignment="1" applyProtection="1">
      <alignment horizontal="center" vertical="center" wrapText="1"/>
    </xf>
    <xf numFmtId="179" fontId="2" fillId="3" borderId="1" xfId="74" applyNumberFormat="1" applyFont="1" applyFill="1" applyBorder="1" applyAlignment="1" applyProtection="1">
      <alignment vertical="center" wrapText="1"/>
    </xf>
    <xf numFmtId="179" fontId="3" fillId="3" borderId="1" xfId="74" applyNumberFormat="1" applyFont="1" applyFill="1" applyBorder="1" applyAlignment="1" applyProtection="1">
      <alignment vertical="center" wrapText="1"/>
    </xf>
    <xf numFmtId="179" fontId="2" fillId="3" borderId="6" xfId="74" applyNumberFormat="1" applyFont="1" applyFill="1" applyBorder="1" applyAlignment="1" applyProtection="1">
      <alignment horizontal="center" vertical="center" wrapText="1"/>
    </xf>
    <xf numFmtId="179" fontId="2" fillId="3" borderId="4" xfId="74" applyNumberFormat="1" applyFont="1" applyFill="1" applyBorder="1" applyAlignment="1" applyProtection="1">
      <alignment horizontal="center" vertical="center" wrapText="1"/>
    </xf>
    <xf numFmtId="179" fontId="2" fillId="3" borderId="5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Continuous" vertical="center"/>
    </xf>
    <xf numFmtId="179" fontId="2" fillId="3" borderId="8" xfId="74" applyNumberFormat="1" applyFont="1" applyFill="1" applyBorder="1" applyAlignment="1" applyProtection="1">
      <alignment horizontal="centerContinuous" vertical="center"/>
    </xf>
    <xf numFmtId="179" fontId="2" fillId="3" borderId="9" xfId="74" applyNumberFormat="1" applyFont="1" applyFill="1" applyBorder="1" applyAlignment="1" applyProtection="1">
      <alignment horizontal="center" vertical="center" wrapText="1"/>
    </xf>
    <xf numFmtId="179" fontId="2" fillId="3" borderId="10" xfId="74" applyNumberFormat="1" applyFont="1" applyFill="1" applyBorder="1" applyAlignment="1" applyProtection="1">
      <alignment horizontal="center" vertical="center" wrapText="1"/>
    </xf>
    <xf numFmtId="179" fontId="2" fillId="3" borderId="6" xfId="74" applyNumberFormat="1" applyFont="1" applyFill="1" applyBorder="1" applyAlignment="1" applyProtection="1">
      <alignment horizontal="center" vertical="center"/>
    </xf>
    <xf numFmtId="179" fontId="2" fillId="3" borderId="3" xfId="74" applyNumberFormat="1" applyFont="1" applyFill="1" applyBorder="1" applyAlignment="1" applyProtection="1">
      <alignment horizontal="center" vertical="center"/>
    </xf>
    <xf numFmtId="179" fontId="2" fillId="3" borderId="11" xfId="74" applyNumberFormat="1" applyFont="1" applyFill="1" applyBorder="1" applyAlignment="1" applyProtection="1">
      <alignment horizontal="center" vertical="center" wrapText="1"/>
    </xf>
    <xf numFmtId="179" fontId="2" fillId="3" borderId="12" xfId="74" applyNumberFormat="1" applyFont="1" applyFill="1" applyBorder="1" applyAlignment="1" applyProtection="1">
      <alignment horizontal="center" vertical="center" wrapText="1"/>
    </xf>
    <xf numFmtId="179" fontId="2" fillId="3" borderId="9" xfId="74" applyNumberFormat="1" applyFont="1" applyFill="1" applyBorder="1" applyAlignment="1" applyProtection="1">
      <alignment horizontal="center" vertical="center"/>
    </xf>
    <xf numFmtId="179" fontId="2" fillId="3" borderId="4" xfId="74" applyNumberFormat="1" applyFont="1" applyFill="1" applyBorder="1" applyAlignment="1" applyProtection="1">
      <alignment horizontal="center" vertical="center"/>
    </xf>
    <xf numFmtId="179" fontId="2" fillId="3" borderId="13" xfId="74" applyNumberFormat="1" applyFont="1" applyFill="1" applyBorder="1" applyAlignment="1" applyProtection="1">
      <alignment horizontal="center" vertical="center" wrapText="1"/>
    </xf>
    <xf numFmtId="179" fontId="2" fillId="3" borderId="14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>
      <alignment horizontal="center" vertical="center"/>
    </xf>
    <xf numFmtId="179" fontId="2" fillId="3" borderId="3" xfId="74" applyNumberFormat="1" applyFont="1" applyFill="1" applyBorder="1" applyAlignment="1">
      <alignment horizontal="center" vertical="center" wrapText="1"/>
    </xf>
    <xf numFmtId="179" fontId="2" fillId="3" borderId="8" xfId="74" applyNumberFormat="1" applyFont="1" applyFill="1" applyBorder="1" applyAlignment="1">
      <alignment horizontal="center" vertical="center" wrapText="1"/>
    </xf>
    <xf numFmtId="179" fontId="2" fillId="3" borderId="3" xfId="72" applyNumberFormat="1" applyFont="1" applyFill="1" applyBorder="1" applyAlignment="1">
      <alignment horizontal="left" vertical="center"/>
    </xf>
    <xf numFmtId="179" fontId="2" fillId="3" borderId="3" xfId="74" applyNumberFormat="1" applyFont="1" applyFill="1" applyBorder="1" applyAlignment="1">
      <alignment horizontal="right" vertical="center" wrapText="1"/>
    </xf>
    <xf numFmtId="179" fontId="2" fillId="3" borderId="5" xfId="70" applyNumberFormat="1" applyFont="1" applyFill="1" applyBorder="1">
      <alignment vertical="center"/>
    </xf>
    <xf numFmtId="179" fontId="2" fillId="3" borderId="3" xfId="74" applyNumberFormat="1" applyFont="1" applyFill="1" applyBorder="1" applyAlignment="1" applyProtection="1">
      <alignment horizontal="right" vertical="center" wrapText="1"/>
    </xf>
    <xf numFmtId="179" fontId="2" fillId="3" borderId="15" xfId="74" applyNumberFormat="1" applyFont="1" applyFill="1" applyBorder="1" applyAlignment="1">
      <alignment horizontal="center" vertical="center" wrapText="1"/>
    </xf>
    <xf numFmtId="179" fontId="2" fillId="3" borderId="3" xfId="70" applyNumberFormat="1" applyFont="1" applyFill="1" applyBorder="1">
      <alignment vertical="center"/>
    </xf>
    <xf numFmtId="179" fontId="2" fillId="3" borderId="3" xfId="72" applyNumberFormat="1" applyFont="1" applyFill="1" applyBorder="1" applyAlignment="1">
      <alignment horizontal="left" vertical="center" wrapText="1"/>
    </xf>
    <xf numFmtId="179" fontId="2" fillId="3" borderId="3" xfId="7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74" applyNumberFormat="1" applyFont="1" applyFill="1" applyBorder="1" applyAlignment="1"/>
    <xf numFmtId="179" fontId="2" fillId="3" borderId="3" xfId="0" applyNumberFormat="1" applyFont="1" applyFill="1" applyBorder="1" applyAlignment="1">
      <alignment vertical="center" wrapText="1"/>
    </xf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74" applyNumberFormat="1" applyFont="1" applyFill="1" applyBorder="1" applyAlignment="1">
      <alignment horizontal="right" vertical="center"/>
    </xf>
    <xf numFmtId="179" fontId="2" fillId="3" borderId="6" xfId="74" applyNumberFormat="1" applyFont="1" applyFill="1" applyBorder="1" applyAlignment="1">
      <alignment horizontal="left" vertical="center" wrapText="1"/>
    </xf>
    <xf numFmtId="179" fontId="2" fillId="3" borderId="5" xfId="74" applyNumberFormat="1" applyFont="1" applyFill="1" applyBorder="1" applyAlignment="1">
      <alignment horizontal="left" vertical="center" wrapText="1"/>
    </xf>
    <xf numFmtId="179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9" fontId="2" fillId="3" borderId="0" xfId="74" applyNumberFormat="1" applyFont="1" applyFill="1" applyAlignment="1" applyProtection="1">
      <alignment vertical="center"/>
    </xf>
    <xf numFmtId="179" fontId="2" fillId="3" borderId="0" xfId="74" applyNumberFormat="1" applyFont="1" applyFill="1" applyAlignment="1" applyProtection="1">
      <alignment horizontal="right" vertical="center"/>
    </xf>
    <xf numFmtId="179" fontId="2" fillId="3" borderId="1" xfId="74" applyNumberFormat="1" applyFont="1" applyFill="1" applyBorder="1" applyAlignment="1" applyProtection="1">
      <alignment horizontal="right" vertical="center" wrapText="1"/>
    </xf>
    <xf numFmtId="179" fontId="2" fillId="3" borderId="5" xfId="74" applyNumberFormat="1" applyFont="1" applyFill="1" applyBorder="1" applyAlignment="1" applyProtection="1">
      <alignment horizontal="center" vertical="center"/>
    </xf>
    <xf numFmtId="179" fontId="2" fillId="3" borderId="2" xfId="74" applyNumberFormat="1" applyFont="1" applyFill="1" applyBorder="1" applyAlignment="1">
      <alignment horizontal="center" vertical="center" wrapText="1"/>
    </xf>
    <xf numFmtId="184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80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0" fontId="1" fillId="0" borderId="0" xfId="76" applyFill="1" applyAlignment="1"/>
    <xf numFmtId="0" fontId="1" fillId="0" borderId="0" xfId="76" applyAlignment="1"/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176" fontId="2" fillId="3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left" vertical="center" wrapText="1"/>
    </xf>
    <xf numFmtId="182" fontId="1" fillId="0" borderId="3" xfId="0" applyNumberFormat="1" applyFont="1" applyFill="1" applyBorder="1" applyAlignment="1" applyProtection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left" vertical="center" wrapText="1"/>
    </xf>
    <xf numFmtId="183" fontId="6" fillId="0" borderId="8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3" fontId="6" fillId="0" borderId="18" xfId="0" applyNumberFormat="1" applyFont="1" applyBorder="1" applyAlignment="1">
      <alignment horizontal="left" vertical="center" wrapText="1"/>
    </xf>
    <xf numFmtId="176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5" fontId="2" fillId="0" borderId="0" xfId="72" applyNumberFormat="1" applyFont="1" applyFill="1" applyAlignment="1" applyProtection="1">
      <alignment horizontal="left" vertical="center" wrapText="1"/>
    </xf>
    <xf numFmtId="185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85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85" fontId="2" fillId="0" borderId="3" xfId="72" applyNumberFormat="1" applyFont="1" applyFill="1" applyBorder="1" applyAlignment="1" applyProtection="1">
      <alignment horizontal="centerContinuous" vertical="center"/>
    </xf>
    <xf numFmtId="185" fontId="2" fillId="0" borderId="8" xfId="72" applyNumberFormat="1" applyFont="1" applyFill="1" applyBorder="1" applyAlignment="1" applyProtection="1">
      <alignment horizontal="centerContinuous" vertical="center"/>
    </xf>
    <xf numFmtId="185" fontId="2" fillId="0" borderId="9" xfId="72" applyNumberFormat="1" applyFont="1" applyFill="1" applyBorder="1" applyAlignment="1" applyProtection="1">
      <alignment horizontal="center" vertical="center"/>
    </xf>
    <xf numFmtId="185" fontId="2" fillId="0" borderId="10" xfId="72" applyNumberFormat="1" applyFont="1" applyFill="1" applyBorder="1" applyAlignment="1" applyProtection="1">
      <alignment horizontal="center" vertical="center"/>
    </xf>
    <xf numFmtId="185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85" fontId="2" fillId="0" borderId="11" xfId="72" applyNumberFormat="1" applyFont="1" applyFill="1" applyBorder="1" applyAlignment="1" applyProtection="1">
      <alignment horizontal="center" vertical="center"/>
    </xf>
    <xf numFmtId="185" fontId="2" fillId="0" borderId="12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5" fontId="2" fillId="0" borderId="13" xfId="72" applyNumberFormat="1" applyFont="1" applyFill="1" applyBorder="1" applyAlignment="1" applyProtection="1">
      <alignment horizontal="center" vertical="center"/>
    </xf>
    <xf numFmtId="185" fontId="2" fillId="0" borderId="14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>
      <alignment horizontal="right" vertical="center" wrapText="1"/>
    </xf>
    <xf numFmtId="184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4" fontId="2" fillId="0" borderId="4" xfId="72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4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4" fontId="2" fillId="0" borderId="6" xfId="72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/>
    </xf>
    <xf numFmtId="185" fontId="2" fillId="0" borderId="5" xfId="72" applyNumberFormat="1" applyFont="1" applyFill="1" applyBorder="1" applyAlignment="1" applyProtection="1">
      <alignment horizontal="center" vertical="center"/>
    </xf>
    <xf numFmtId="184" fontId="2" fillId="0" borderId="3" xfId="72" applyNumberFormat="1" applyFont="1" applyFill="1" applyBorder="1" applyAlignment="1">
      <alignment horizontal="center" vertical="center"/>
    </xf>
    <xf numFmtId="176" fontId="2" fillId="0" borderId="0" xfId="76" applyNumberFormat="1" applyFont="1" applyFill="1" applyAlignment="1" applyProtection="1">
      <alignment horizontal="right" vertical="center"/>
    </xf>
    <xf numFmtId="0" fontId="2" fillId="0" borderId="0" xfId="73" applyFont="1" applyAlignment="1">
      <alignment horizontal="right" wrapText="1"/>
    </xf>
    <xf numFmtId="185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86" fontId="2" fillId="0" borderId="8" xfId="7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2" xfId="73" applyNumberFormat="1" applyFont="1" applyBorder="1" applyAlignment="1">
      <alignment horizontal="center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" xfId="73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J13" sqref="J13"/>
    </sheetView>
  </sheetViews>
  <sheetFormatPr defaultColWidth="6.875" defaultRowHeight="14.25"/>
  <cols>
    <col min="1" max="1" width="3.5" style="186" customWidth="1"/>
    <col min="2" max="2" width="17.125" style="186" customWidth="1"/>
    <col min="3" max="3" width="14.125" style="186" customWidth="1"/>
    <col min="4" max="4" width="16.5583333333333" style="186" customWidth="1"/>
    <col min="5" max="5" width="13.625" style="186" customWidth="1"/>
    <col min="6" max="6" width="13.75" style="186" customWidth="1"/>
    <col min="7" max="7" width="16.125" style="186" customWidth="1"/>
    <col min="8" max="8" width="9.05833333333333" style="186" customWidth="1"/>
    <col min="9" max="9" width="4.825" style="186" customWidth="1"/>
    <col min="10" max="10" width="14.625" style="186" customWidth="1"/>
    <col min="11" max="11" width="8.98333333333333" style="186" customWidth="1"/>
    <col min="12" max="12" width="11.5" style="187" customWidth="1"/>
    <col min="13" max="25" width="6.875" style="185" customWidth="1"/>
    <col min="26" max="243" width="6.875" style="186" customWidth="1"/>
    <col min="244" max="16384" width="6.875" style="186"/>
  </cols>
  <sheetData>
    <row r="1" ht="24.95" customHeight="1" spans="1:12">
      <c r="A1" s="188"/>
      <c r="B1" s="188"/>
      <c r="C1" s="189"/>
      <c r="D1" s="189"/>
      <c r="E1" s="190"/>
      <c r="F1" s="190"/>
      <c r="G1" s="191"/>
      <c r="H1" s="191"/>
      <c r="I1" s="191"/>
      <c r="J1" s="191"/>
      <c r="K1" s="191"/>
      <c r="L1" s="242"/>
    </row>
    <row r="2" ht="24.95" customHeight="1" spans="1:12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ht="18.75" customHeight="1" spans="1:12">
      <c r="A3" s="193" t="s">
        <v>1</v>
      </c>
      <c r="B3" s="194"/>
      <c r="C3" s="194"/>
      <c r="D3" s="194"/>
      <c r="E3" s="195"/>
      <c r="F3" s="195"/>
      <c r="G3" s="191"/>
      <c r="H3" s="191"/>
      <c r="I3" s="191"/>
      <c r="J3" s="191"/>
      <c r="K3" s="191"/>
      <c r="L3" s="243" t="s">
        <v>2</v>
      </c>
    </row>
    <row r="4" ht="21" customHeight="1" spans="1:12">
      <c r="A4" s="196" t="s">
        <v>3</v>
      </c>
      <c r="B4" s="196"/>
      <c r="C4" s="196"/>
      <c r="D4" s="196" t="s">
        <v>4</v>
      </c>
      <c r="E4" s="197"/>
      <c r="F4" s="196"/>
      <c r="G4" s="196"/>
      <c r="H4" s="196"/>
      <c r="I4" s="196"/>
      <c r="J4" s="196"/>
      <c r="K4" s="244"/>
      <c r="L4" s="245"/>
    </row>
    <row r="5" ht="21" customHeight="1" spans="1:12">
      <c r="A5" s="198" t="s">
        <v>5</v>
      </c>
      <c r="B5" s="199"/>
      <c r="C5" s="200" t="s">
        <v>6</v>
      </c>
      <c r="D5" s="200" t="s">
        <v>7</v>
      </c>
      <c r="E5" s="201" t="s">
        <v>8</v>
      </c>
      <c r="F5" s="202" t="s">
        <v>9</v>
      </c>
      <c r="G5" s="202"/>
      <c r="H5" s="202"/>
      <c r="I5" s="202"/>
      <c r="J5" s="202"/>
      <c r="K5" s="246"/>
      <c r="L5" s="201" t="s">
        <v>10</v>
      </c>
    </row>
    <row r="6" ht="23.25" customHeight="1" spans="1:12">
      <c r="A6" s="203"/>
      <c r="B6" s="204"/>
      <c r="C6" s="198"/>
      <c r="D6" s="200"/>
      <c r="E6" s="201"/>
      <c r="F6" s="205" t="s">
        <v>11</v>
      </c>
      <c r="G6" s="206"/>
      <c r="H6" s="207" t="s">
        <v>12</v>
      </c>
      <c r="I6" s="247" t="s">
        <v>13</v>
      </c>
      <c r="J6" s="247" t="s">
        <v>14</v>
      </c>
      <c r="K6" s="248" t="s">
        <v>15</v>
      </c>
      <c r="L6" s="201"/>
    </row>
    <row r="7" ht="22.5" customHeight="1" spans="1:12">
      <c r="A7" s="208"/>
      <c r="B7" s="209"/>
      <c r="C7" s="198"/>
      <c r="D7" s="200"/>
      <c r="E7" s="201"/>
      <c r="F7" s="210" t="s">
        <v>16</v>
      </c>
      <c r="G7" s="175" t="s">
        <v>17</v>
      </c>
      <c r="H7" s="211"/>
      <c r="I7" s="249"/>
      <c r="J7" s="249"/>
      <c r="K7" s="250"/>
      <c r="L7" s="201"/>
    </row>
    <row r="8" s="184" customFormat="1" ht="23.25" customHeight="1" spans="1:25">
      <c r="A8" s="212" t="s">
        <v>11</v>
      </c>
      <c r="B8" s="213" t="s">
        <v>16</v>
      </c>
      <c r="C8" s="214">
        <f>C9+C17+C18</f>
        <v>280469754.58</v>
      </c>
      <c r="D8" s="215" t="s">
        <v>18</v>
      </c>
      <c r="E8" s="214">
        <f>SUM(E9:E11)</f>
        <v>101703438.58</v>
      </c>
      <c r="F8" s="214">
        <f t="shared" ref="F8:L8" si="0">SUM(F9:F11)</f>
        <v>101703438.58</v>
      </c>
      <c r="G8" s="214">
        <f t="shared" si="0"/>
        <v>101703438.58</v>
      </c>
      <c r="H8" s="214">
        <f t="shared" si="0"/>
        <v>0</v>
      </c>
      <c r="I8" s="214">
        <f t="shared" si="0"/>
        <v>0</v>
      </c>
      <c r="J8" s="214">
        <f t="shared" si="0"/>
        <v>123224000</v>
      </c>
      <c r="K8" s="214">
        <f t="shared" si="0"/>
        <v>0</v>
      </c>
      <c r="L8" s="214">
        <f t="shared" si="0"/>
        <v>0</v>
      </c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</row>
    <row r="9" s="184" customFormat="1" ht="23.25" customHeight="1" spans="1:25">
      <c r="A9" s="216"/>
      <c r="B9" s="213" t="s">
        <v>19</v>
      </c>
      <c r="C9" s="214">
        <v>116118354.58</v>
      </c>
      <c r="D9" s="217" t="s">
        <v>20</v>
      </c>
      <c r="E9" s="218">
        <v>88683376</v>
      </c>
      <c r="F9" s="218">
        <v>88683376</v>
      </c>
      <c r="G9" s="218">
        <v>88683376</v>
      </c>
      <c r="H9" s="219"/>
      <c r="I9" s="219"/>
      <c r="J9" s="219">
        <v>123224000</v>
      </c>
      <c r="K9" s="252"/>
      <c r="L9" s="253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="184" customFormat="1" ht="28.5" customHeight="1" spans="1:25">
      <c r="A10" s="216"/>
      <c r="B10" s="220" t="s">
        <v>21</v>
      </c>
      <c r="C10" s="214"/>
      <c r="D10" s="221" t="s">
        <v>22</v>
      </c>
      <c r="E10" s="218">
        <v>313020.78</v>
      </c>
      <c r="F10" s="218">
        <v>313020.78</v>
      </c>
      <c r="G10" s="218">
        <v>313020.78</v>
      </c>
      <c r="H10" s="219"/>
      <c r="I10" s="219"/>
      <c r="J10" s="219"/>
      <c r="K10" s="252"/>
      <c r="L10" s="253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</row>
    <row r="11" s="184" customFormat="1" ht="23.25" customHeight="1" spans="1:25">
      <c r="A11" s="216"/>
      <c r="B11" s="213" t="s">
        <v>23</v>
      </c>
      <c r="C11" s="214"/>
      <c r="D11" s="221" t="s">
        <v>24</v>
      </c>
      <c r="E11" s="218">
        <v>12707041.8</v>
      </c>
      <c r="F11" s="218">
        <v>12707041.8</v>
      </c>
      <c r="G11" s="218">
        <v>12707041.8</v>
      </c>
      <c r="H11" s="219"/>
      <c r="I11" s="219"/>
      <c r="J11" s="219"/>
      <c r="K11" s="252"/>
      <c r="L11" s="253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</row>
    <row r="12" s="184" customFormat="1" ht="28.5" customHeight="1" spans="1:25">
      <c r="A12" s="216"/>
      <c r="B12" s="220" t="s">
        <v>25</v>
      </c>
      <c r="C12" s="214"/>
      <c r="D12" s="221" t="s">
        <v>26</v>
      </c>
      <c r="E12" s="219">
        <f>E13+E14</f>
        <v>166443916</v>
      </c>
      <c r="F12" s="219">
        <f t="shared" ref="F12:L12" si="1">F13+F14</f>
        <v>14414916</v>
      </c>
      <c r="G12" s="219">
        <f t="shared" si="1"/>
        <v>14414916</v>
      </c>
      <c r="H12" s="219">
        <f t="shared" si="1"/>
        <v>0</v>
      </c>
      <c r="I12" s="219">
        <f t="shared" si="1"/>
        <v>0</v>
      </c>
      <c r="J12" s="219">
        <f t="shared" si="1"/>
        <v>152029000</v>
      </c>
      <c r="K12" s="219">
        <f t="shared" si="1"/>
        <v>0</v>
      </c>
      <c r="L12" s="219">
        <f t="shared" si="1"/>
        <v>0</v>
      </c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</row>
    <row r="13" s="184" customFormat="1" ht="23.25" customHeight="1" spans="1:25">
      <c r="A13" s="216"/>
      <c r="B13" s="220" t="s">
        <v>27</v>
      </c>
      <c r="C13" s="214"/>
      <c r="D13" s="221" t="s">
        <v>28</v>
      </c>
      <c r="E13" s="219">
        <f>F13+H13+I13+J13+K13+L13</f>
        <v>14414916</v>
      </c>
      <c r="F13" s="222">
        <v>14414916</v>
      </c>
      <c r="G13" s="222">
        <v>14414916</v>
      </c>
      <c r="H13" s="219"/>
      <c r="I13" s="219"/>
      <c r="J13" s="219"/>
      <c r="K13" s="252"/>
      <c r="L13" s="253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</row>
    <row r="14" s="184" customFormat="1" ht="23.25" customHeight="1" spans="1:25">
      <c r="A14" s="223" t="s">
        <v>12</v>
      </c>
      <c r="B14" s="224"/>
      <c r="C14" s="214"/>
      <c r="D14" s="221" t="s">
        <v>29</v>
      </c>
      <c r="E14" s="219">
        <f>F14+H14+I14+J14+K14+L14</f>
        <v>152029000</v>
      </c>
      <c r="F14" s="219"/>
      <c r="G14" s="219"/>
      <c r="H14" s="219"/>
      <c r="I14" s="219"/>
      <c r="J14" s="219">
        <v>152029000</v>
      </c>
      <c r="K14" s="252"/>
      <c r="L14" s="253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</row>
    <row r="15" s="184" customFormat="1" ht="27" customHeight="1" spans="1:25">
      <c r="A15" s="225" t="s">
        <v>13</v>
      </c>
      <c r="B15" s="226" t="s">
        <v>30</v>
      </c>
      <c r="C15" s="214"/>
      <c r="D15" s="227"/>
      <c r="E15" s="219"/>
      <c r="F15" s="219"/>
      <c r="G15" s="219"/>
      <c r="H15" s="219"/>
      <c r="I15" s="219"/>
      <c r="J15" s="219"/>
      <c r="K15" s="252"/>
      <c r="L15" s="253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</row>
    <row r="16" s="184" customFormat="1" ht="27" customHeight="1" spans="1:25">
      <c r="A16" s="228"/>
      <c r="B16" s="226" t="s">
        <v>31</v>
      </c>
      <c r="C16" s="214"/>
      <c r="D16" s="229"/>
      <c r="E16" s="219"/>
      <c r="F16" s="219"/>
      <c r="G16" s="219"/>
      <c r="H16" s="219"/>
      <c r="I16" s="219"/>
      <c r="J16" s="219"/>
      <c r="K16" s="252"/>
      <c r="L16" s="253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</row>
    <row r="17" s="184" customFormat="1" ht="27.75" customHeight="1" spans="1:25">
      <c r="A17" s="230" t="s">
        <v>14</v>
      </c>
      <c r="B17" s="226" t="s">
        <v>32</v>
      </c>
      <c r="C17" s="214">
        <v>121390900</v>
      </c>
      <c r="D17" s="229"/>
      <c r="E17" s="219"/>
      <c r="F17" s="219"/>
      <c r="G17" s="219"/>
      <c r="H17" s="219"/>
      <c r="I17" s="219"/>
      <c r="J17" s="214"/>
      <c r="K17" s="252"/>
      <c r="L17" s="253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</row>
    <row r="18" s="184" customFormat="1" ht="27.75" customHeight="1" spans="1:25">
      <c r="A18" s="231"/>
      <c r="B18" s="226" t="s">
        <v>33</v>
      </c>
      <c r="C18" s="214">
        <v>42960500</v>
      </c>
      <c r="D18" s="227"/>
      <c r="E18" s="219"/>
      <c r="F18" s="219"/>
      <c r="G18" s="219"/>
      <c r="H18" s="219"/>
      <c r="I18" s="219"/>
      <c r="J18" s="214"/>
      <c r="K18" s="252"/>
      <c r="L18" s="253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</row>
    <row r="19" s="184" customFormat="1" ht="27.75" customHeight="1" spans="1:25">
      <c r="A19" s="228"/>
      <c r="B19" s="226" t="s">
        <v>34</v>
      </c>
      <c r="C19" s="214"/>
      <c r="D19" s="232"/>
      <c r="E19" s="219"/>
      <c r="F19" s="219"/>
      <c r="G19" s="219"/>
      <c r="H19" s="219"/>
      <c r="I19" s="219"/>
      <c r="J19" s="219"/>
      <c r="K19" s="252"/>
      <c r="L19" s="253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</row>
    <row r="20" s="184" customFormat="1" ht="23.25" customHeight="1" spans="1:25">
      <c r="A20" s="233" t="s">
        <v>15</v>
      </c>
      <c r="B20" s="234"/>
      <c r="C20" s="214"/>
      <c r="D20" s="232"/>
      <c r="E20" s="214"/>
      <c r="F20" s="214"/>
      <c r="G20" s="214"/>
      <c r="H20" s="214"/>
      <c r="I20" s="214"/>
      <c r="J20" s="214"/>
      <c r="K20" s="254"/>
      <c r="L20" s="253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</row>
    <row r="21" s="184" customFormat="1" ht="23.25" customHeight="1" spans="1:25">
      <c r="A21" s="235" t="s">
        <v>35</v>
      </c>
      <c r="B21" s="236"/>
      <c r="C21" s="214"/>
      <c r="D21" s="232"/>
      <c r="E21" s="214"/>
      <c r="F21" s="214"/>
      <c r="G21" s="214"/>
      <c r="H21" s="214"/>
      <c r="I21" s="214"/>
      <c r="J21" s="214"/>
      <c r="K21" s="214"/>
      <c r="L21" s="255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</row>
    <row r="22" s="184" customFormat="1" ht="23.25" customHeight="1" spans="1:25">
      <c r="A22" s="237" t="s">
        <v>36</v>
      </c>
      <c r="B22" s="238"/>
      <c r="C22" s="214"/>
      <c r="D22" s="232"/>
      <c r="E22" s="214"/>
      <c r="F22" s="239"/>
      <c r="G22" s="214"/>
      <c r="H22" s="214"/>
      <c r="I22" s="214"/>
      <c r="J22" s="214"/>
      <c r="K22" s="214"/>
      <c r="L22" s="255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</row>
    <row r="23" s="184" customFormat="1" ht="23.25" customHeight="1" spans="1:25">
      <c r="A23" s="200" t="s">
        <v>37</v>
      </c>
      <c r="B23" s="240"/>
      <c r="C23" s="214">
        <f>E23</f>
        <v>268147354.58</v>
      </c>
      <c r="D23" s="241" t="s">
        <v>38</v>
      </c>
      <c r="E23" s="214">
        <f>E8+E12</f>
        <v>268147354.58</v>
      </c>
      <c r="F23" s="214">
        <f t="shared" ref="F23:L23" si="2">F8+F12</f>
        <v>116118354.58</v>
      </c>
      <c r="G23" s="214">
        <f t="shared" si="2"/>
        <v>116118354.58</v>
      </c>
      <c r="H23" s="214">
        <f t="shared" si="2"/>
        <v>0</v>
      </c>
      <c r="I23" s="214">
        <f t="shared" si="2"/>
        <v>0</v>
      </c>
      <c r="J23" s="214">
        <f t="shared" si="2"/>
        <v>275253000</v>
      </c>
      <c r="K23" s="214">
        <f t="shared" si="2"/>
        <v>0</v>
      </c>
      <c r="L23" s="214">
        <f t="shared" si="2"/>
        <v>0</v>
      </c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</row>
    <row r="24" spans="1:1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="185" customFormat="1" spans="12:12">
      <c r="L32" s="187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showGridLines="0" showZeros="0" workbookViewId="0">
      <selection activeCell="P19" sqref="P19"/>
    </sheetView>
  </sheetViews>
  <sheetFormatPr defaultColWidth="7.25" defaultRowHeight="11.25"/>
  <cols>
    <col min="1" max="1" width="3.875" style="151" customWidth="1"/>
    <col min="2" max="2" width="3" style="151" customWidth="1"/>
    <col min="3" max="3" width="3.625" style="151" customWidth="1"/>
    <col min="4" max="4" width="6.25" style="151" customWidth="1"/>
    <col min="5" max="5" width="13.625" style="151" customWidth="1"/>
    <col min="6" max="6" width="13.5" style="151" customWidth="1"/>
    <col min="7" max="7" width="13.625" style="151" customWidth="1"/>
    <col min="8" max="8" width="7.25" style="151" customWidth="1"/>
    <col min="9" max="9" width="3.375" style="151" customWidth="1"/>
    <col min="10" max="10" width="7.875" style="151" customWidth="1"/>
    <col min="11" max="11" width="5.125" style="151" customWidth="1"/>
    <col min="12" max="12" width="4.25" style="151" customWidth="1"/>
    <col min="13" max="13" width="5.125" style="151" customWidth="1"/>
    <col min="14" max="14" width="3.125" style="151" customWidth="1"/>
    <col min="15" max="15" width="13.375" style="151" customWidth="1"/>
    <col min="16" max="16" width="12.5" style="151" customWidth="1"/>
    <col min="17" max="17" width="5" style="151" customWidth="1"/>
    <col min="18" max="18" width="3.625" style="151" customWidth="1"/>
    <col min="19" max="19" width="5.25" style="151" customWidth="1"/>
    <col min="20" max="32" width="7.25" style="151" customWidth="1"/>
    <col min="33" max="224" width="5.375" style="151" customWidth="1"/>
    <col min="225" max="252" width="7.25" style="151" customWidth="1"/>
    <col min="253" max="256" width="7.25" style="151"/>
    <col min="257" max="16384" width="5.375" style="151"/>
  </cols>
  <sheetData>
    <row r="1" ht="25.5" customHeight="1" spans="1:19">
      <c r="A1" s="152" t="s">
        <v>39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ht="16" customHeight="1" spans="1:19">
      <c r="A2" s="153" t="s">
        <v>1</v>
      </c>
      <c r="B2" s="154"/>
      <c r="C2" s="154"/>
      <c r="D2" s="154"/>
      <c r="E2" s="154"/>
      <c r="G2" s="155"/>
      <c r="H2" s="156"/>
      <c r="I2" s="156"/>
      <c r="J2" s="156"/>
      <c r="K2" s="156"/>
      <c r="L2" s="156"/>
      <c r="S2" s="179" t="s">
        <v>2</v>
      </c>
    </row>
    <row r="3" ht="18" customHeight="1" spans="1:19">
      <c r="A3" s="157" t="s">
        <v>40</v>
      </c>
      <c r="B3" s="157"/>
      <c r="C3" s="157"/>
      <c r="D3" s="158" t="s">
        <v>41</v>
      </c>
      <c r="E3" s="159" t="s">
        <v>42</v>
      </c>
      <c r="F3" s="159" t="s">
        <v>43</v>
      </c>
      <c r="G3" s="160" t="s">
        <v>11</v>
      </c>
      <c r="H3" s="160"/>
      <c r="I3" s="160"/>
      <c r="J3" s="160"/>
      <c r="K3" s="160"/>
      <c r="L3" s="171" t="s">
        <v>12</v>
      </c>
      <c r="M3" s="172" t="s">
        <v>13</v>
      </c>
      <c r="N3" s="173"/>
      <c r="O3" s="172" t="s">
        <v>44</v>
      </c>
      <c r="P3" s="174"/>
      <c r="Q3" s="173"/>
      <c r="R3" s="180" t="s">
        <v>15</v>
      </c>
      <c r="S3" s="181" t="s">
        <v>10</v>
      </c>
    </row>
    <row r="4" ht="35.1" customHeight="1" spans="1:19">
      <c r="A4" s="161" t="s">
        <v>45</v>
      </c>
      <c r="B4" s="162" t="s">
        <v>46</v>
      </c>
      <c r="C4" s="163" t="s">
        <v>47</v>
      </c>
      <c r="D4" s="158"/>
      <c r="E4" s="159"/>
      <c r="F4" s="159"/>
      <c r="G4" s="164" t="s">
        <v>19</v>
      </c>
      <c r="H4" s="165" t="s">
        <v>21</v>
      </c>
      <c r="I4" s="165" t="s">
        <v>23</v>
      </c>
      <c r="J4" s="175" t="s">
        <v>25</v>
      </c>
      <c r="K4" s="165" t="s">
        <v>27</v>
      </c>
      <c r="L4" s="176"/>
      <c r="M4" s="177" t="s">
        <v>30</v>
      </c>
      <c r="N4" s="177" t="s">
        <v>31</v>
      </c>
      <c r="O4" s="177" t="s">
        <v>32</v>
      </c>
      <c r="P4" s="177" t="s">
        <v>33</v>
      </c>
      <c r="Q4" s="177" t="s">
        <v>34</v>
      </c>
      <c r="R4" s="182"/>
      <c r="S4" s="183"/>
    </row>
    <row r="5" s="150" customFormat="1" ht="15" customHeight="1" spans="1:19">
      <c r="A5" s="59"/>
      <c r="B5" s="59"/>
      <c r="C5" s="59"/>
      <c r="D5" s="59" t="s">
        <v>48</v>
      </c>
      <c r="E5" s="60" t="s">
        <v>8</v>
      </c>
      <c r="F5" s="166">
        <f>F6+F17+F18+F22+F27</f>
        <v>280469754.58</v>
      </c>
      <c r="G5" s="166">
        <f t="shared" ref="G5:S5" si="0">G6+G17+G18+G22+G27</f>
        <v>116118354.58</v>
      </c>
      <c r="H5" s="166">
        <f t="shared" si="0"/>
        <v>0</v>
      </c>
      <c r="I5" s="166">
        <f t="shared" si="0"/>
        <v>0</v>
      </c>
      <c r="J5" s="166">
        <f t="shared" si="0"/>
        <v>0</v>
      </c>
      <c r="K5" s="166">
        <f t="shared" si="0"/>
        <v>0</v>
      </c>
      <c r="L5" s="166">
        <f t="shared" si="0"/>
        <v>0</v>
      </c>
      <c r="M5" s="166">
        <f t="shared" si="0"/>
        <v>0</v>
      </c>
      <c r="N5" s="166">
        <f t="shared" si="0"/>
        <v>0</v>
      </c>
      <c r="O5" s="166">
        <f t="shared" si="0"/>
        <v>121390900</v>
      </c>
      <c r="P5" s="166">
        <f t="shared" si="0"/>
        <v>42960500</v>
      </c>
      <c r="Q5" s="166">
        <f t="shared" si="0"/>
        <v>0</v>
      </c>
      <c r="R5" s="166">
        <f t="shared" si="0"/>
        <v>0</v>
      </c>
      <c r="S5" s="166">
        <f t="shared" si="0"/>
        <v>0</v>
      </c>
    </row>
    <row r="6" s="150" customFormat="1" ht="15" customHeight="1" spans="1:19">
      <c r="A6" s="59" t="s">
        <v>49</v>
      </c>
      <c r="B6" s="59"/>
      <c r="C6" s="59"/>
      <c r="D6" s="59" t="s">
        <v>48</v>
      </c>
      <c r="E6" s="60"/>
      <c r="F6" s="166">
        <f t="shared" ref="F6:F29" si="1">G6+H6+I6+J6+K6+L6+M6+N6+O6+P6+Q6+R6+S6</f>
        <v>217171856.78</v>
      </c>
      <c r="G6" s="166">
        <f>G7+G10+G16</f>
        <v>55827456.78</v>
      </c>
      <c r="H6" s="166">
        <f t="shared" ref="H6:S6" si="2">H7+H10+H16</f>
        <v>0</v>
      </c>
      <c r="I6" s="166">
        <f t="shared" si="2"/>
        <v>0</v>
      </c>
      <c r="J6" s="166">
        <f t="shared" si="2"/>
        <v>0</v>
      </c>
      <c r="K6" s="166">
        <f t="shared" si="2"/>
        <v>0</v>
      </c>
      <c r="L6" s="166">
        <f t="shared" si="2"/>
        <v>0</v>
      </c>
      <c r="M6" s="166">
        <f t="shared" si="2"/>
        <v>0</v>
      </c>
      <c r="N6" s="166">
        <f t="shared" si="2"/>
        <v>0</v>
      </c>
      <c r="O6" s="166">
        <f t="shared" si="2"/>
        <v>121390900</v>
      </c>
      <c r="P6" s="166">
        <f t="shared" si="2"/>
        <v>39953500</v>
      </c>
      <c r="Q6" s="166">
        <f t="shared" si="2"/>
        <v>0</v>
      </c>
      <c r="R6" s="166">
        <f t="shared" si="2"/>
        <v>0</v>
      </c>
      <c r="S6" s="166">
        <f t="shared" si="2"/>
        <v>0</v>
      </c>
    </row>
    <row r="7" ht="15" customHeight="1" spans="1:19">
      <c r="A7" s="59" t="s">
        <v>49</v>
      </c>
      <c r="B7" s="59" t="s">
        <v>50</v>
      </c>
      <c r="C7" s="59"/>
      <c r="D7" s="59" t="s">
        <v>48</v>
      </c>
      <c r="E7" s="167" t="s">
        <v>51</v>
      </c>
      <c r="F7" s="166">
        <f>F8+F9</f>
        <v>2015004.59</v>
      </c>
      <c r="G7" s="166">
        <f>G8+G9</f>
        <v>2015004.59</v>
      </c>
      <c r="H7" s="166">
        <f t="shared" ref="H7:S7" si="3">H8+H9</f>
        <v>0</v>
      </c>
      <c r="I7" s="166">
        <f t="shared" si="3"/>
        <v>0</v>
      </c>
      <c r="J7" s="166">
        <f t="shared" si="3"/>
        <v>0</v>
      </c>
      <c r="K7" s="166">
        <f t="shared" si="3"/>
        <v>0</v>
      </c>
      <c r="L7" s="166">
        <f t="shared" si="3"/>
        <v>0</v>
      </c>
      <c r="M7" s="166">
        <f t="shared" si="3"/>
        <v>0</v>
      </c>
      <c r="N7" s="166">
        <f t="shared" si="3"/>
        <v>0</v>
      </c>
      <c r="O7" s="166">
        <f t="shared" si="3"/>
        <v>0</v>
      </c>
      <c r="P7" s="166">
        <f t="shared" si="3"/>
        <v>0</v>
      </c>
      <c r="Q7" s="166">
        <f t="shared" si="3"/>
        <v>0</v>
      </c>
      <c r="R7" s="166">
        <f t="shared" si="3"/>
        <v>0</v>
      </c>
      <c r="S7" s="166">
        <f t="shared" si="3"/>
        <v>0</v>
      </c>
    </row>
    <row r="8" ht="15" customHeight="1" spans="1:19">
      <c r="A8" s="59"/>
      <c r="B8" s="59" t="s">
        <v>50</v>
      </c>
      <c r="C8" s="59" t="s">
        <v>50</v>
      </c>
      <c r="D8" s="59" t="s">
        <v>48</v>
      </c>
      <c r="E8" s="60" t="s">
        <v>52</v>
      </c>
      <c r="F8" s="166">
        <f t="shared" si="1"/>
        <v>1895004.59</v>
      </c>
      <c r="G8" s="166">
        <v>1895004.59</v>
      </c>
      <c r="H8" s="166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</row>
    <row r="9" ht="15" customHeight="1" spans="1:19">
      <c r="A9" s="65"/>
      <c r="B9" s="65"/>
      <c r="C9" s="65" t="s">
        <v>53</v>
      </c>
      <c r="D9" s="59" t="s">
        <v>48</v>
      </c>
      <c r="E9" s="60" t="s">
        <v>54</v>
      </c>
      <c r="F9" s="166">
        <f t="shared" si="1"/>
        <v>120000</v>
      </c>
      <c r="G9" s="166">
        <v>120000</v>
      </c>
      <c r="H9" s="166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</row>
    <row r="10" ht="15" customHeight="1" spans="1:19">
      <c r="A10" s="65"/>
      <c r="B10" s="65" t="s">
        <v>55</v>
      </c>
      <c r="C10" s="65"/>
      <c r="D10" s="59" t="s">
        <v>48</v>
      </c>
      <c r="E10" s="60" t="s">
        <v>56</v>
      </c>
      <c r="F10" s="166">
        <f>F11+F12+F13+F14+F15</f>
        <v>209328436.19</v>
      </c>
      <c r="G10" s="166">
        <f>G11+G12+G13+G14+G15</f>
        <v>47984036.19</v>
      </c>
      <c r="H10" s="166">
        <f t="shared" ref="H10:S10" si="4">H11+H12+H13+H14+H15</f>
        <v>0</v>
      </c>
      <c r="I10" s="166">
        <f t="shared" si="4"/>
        <v>0</v>
      </c>
      <c r="J10" s="166">
        <f t="shared" si="4"/>
        <v>0</v>
      </c>
      <c r="K10" s="166">
        <f t="shared" si="4"/>
        <v>0</v>
      </c>
      <c r="L10" s="166">
        <f t="shared" si="4"/>
        <v>0</v>
      </c>
      <c r="M10" s="166">
        <f t="shared" si="4"/>
        <v>0</v>
      </c>
      <c r="N10" s="166">
        <f t="shared" si="4"/>
        <v>0</v>
      </c>
      <c r="O10" s="166">
        <f t="shared" si="4"/>
        <v>121390900</v>
      </c>
      <c r="P10" s="166">
        <f t="shared" si="4"/>
        <v>39953500</v>
      </c>
      <c r="Q10" s="166">
        <f t="shared" si="4"/>
        <v>0</v>
      </c>
      <c r="R10" s="166">
        <f t="shared" si="4"/>
        <v>0</v>
      </c>
      <c r="S10" s="166">
        <f t="shared" si="4"/>
        <v>0</v>
      </c>
    </row>
    <row r="11" ht="15" customHeight="1" spans="1:19">
      <c r="A11" s="65"/>
      <c r="B11" s="65"/>
      <c r="C11" s="65" t="s">
        <v>50</v>
      </c>
      <c r="D11" s="59" t="s">
        <v>48</v>
      </c>
      <c r="E11" s="60" t="s">
        <v>57</v>
      </c>
      <c r="F11" s="166">
        <f t="shared" si="1"/>
        <v>17401500</v>
      </c>
      <c r="G11" s="166">
        <v>7121500</v>
      </c>
      <c r="H11" s="166"/>
      <c r="I11" s="178"/>
      <c r="J11" s="178"/>
      <c r="K11" s="178"/>
      <c r="L11" s="178"/>
      <c r="M11" s="178"/>
      <c r="N11" s="178"/>
      <c r="O11" s="178"/>
      <c r="P11" s="178">
        <v>10280000</v>
      </c>
      <c r="Q11" s="178"/>
      <c r="R11" s="178"/>
      <c r="S11" s="178"/>
    </row>
    <row r="12" ht="15" customHeight="1" spans="1:19">
      <c r="A12" s="65"/>
      <c r="B12" s="65"/>
      <c r="C12" s="65" t="s">
        <v>55</v>
      </c>
      <c r="D12" s="59" t="s">
        <v>48</v>
      </c>
      <c r="E12" s="60" t="s">
        <v>58</v>
      </c>
      <c r="F12" s="166">
        <f t="shared" si="1"/>
        <v>19603200.88</v>
      </c>
      <c r="G12" s="166">
        <v>19603200.88</v>
      </c>
      <c r="H12" s="166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</row>
    <row r="13" ht="15" customHeight="1" spans="1:19">
      <c r="A13" s="65"/>
      <c r="B13" s="65"/>
      <c r="C13" s="65" t="s">
        <v>59</v>
      </c>
      <c r="D13" s="59" t="s">
        <v>48</v>
      </c>
      <c r="E13" s="60" t="s">
        <v>60</v>
      </c>
      <c r="F13" s="166">
        <f t="shared" si="1"/>
        <v>14130415.31</v>
      </c>
      <c r="G13" s="166">
        <v>14130415.31</v>
      </c>
      <c r="H13" s="166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</row>
    <row r="14" ht="15" customHeight="1" spans="1:19">
      <c r="A14" s="65"/>
      <c r="B14" s="65"/>
      <c r="C14" s="65" t="s">
        <v>61</v>
      </c>
      <c r="D14" s="59" t="s">
        <v>48</v>
      </c>
      <c r="E14" s="60" t="s">
        <v>62</v>
      </c>
      <c r="F14" s="166">
        <f t="shared" si="1"/>
        <v>7530000</v>
      </c>
      <c r="G14" s="166">
        <v>140000</v>
      </c>
      <c r="H14" s="166"/>
      <c r="I14" s="178"/>
      <c r="J14" s="178"/>
      <c r="K14" s="178"/>
      <c r="L14" s="178"/>
      <c r="M14" s="178"/>
      <c r="N14" s="178"/>
      <c r="O14" s="178"/>
      <c r="P14" s="178">
        <v>7390000</v>
      </c>
      <c r="Q14" s="178"/>
      <c r="R14" s="178"/>
      <c r="S14" s="178"/>
    </row>
    <row r="15" ht="15" customHeight="1" spans="1:19">
      <c r="A15" s="65"/>
      <c r="B15" s="65"/>
      <c r="C15" s="65" t="s">
        <v>53</v>
      </c>
      <c r="D15" s="59" t="s">
        <v>48</v>
      </c>
      <c r="E15" s="60" t="s">
        <v>63</v>
      </c>
      <c r="F15" s="166">
        <f t="shared" si="1"/>
        <v>150663320</v>
      </c>
      <c r="G15" s="166">
        <v>6988920</v>
      </c>
      <c r="H15" s="166"/>
      <c r="I15" s="178"/>
      <c r="J15" s="178"/>
      <c r="K15" s="178"/>
      <c r="L15" s="178"/>
      <c r="M15" s="178"/>
      <c r="N15" s="178"/>
      <c r="O15" s="178">
        <v>121390900</v>
      </c>
      <c r="P15" s="178">
        <v>22283500</v>
      </c>
      <c r="Q15" s="178"/>
      <c r="R15" s="178"/>
      <c r="S15" s="178"/>
    </row>
    <row r="16" ht="15" customHeight="1" spans="1:19">
      <c r="A16" s="65"/>
      <c r="B16" s="65" t="s">
        <v>53</v>
      </c>
      <c r="C16" s="65" t="s">
        <v>53</v>
      </c>
      <c r="D16" s="59" t="s">
        <v>48</v>
      </c>
      <c r="E16" s="60" t="s">
        <v>64</v>
      </c>
      <c r="F16" s="166">
        <f>G16</f>
        <v>5828416</v>
      </c>
      <c r="G16" s="166">
        <v>5828416</v>
      </c>
      <c r="H16" s="166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ht="15" customHeight="1" spans="1:19">
      <c r="A17" s="65" t="s">
        <v>65</v>
      </c>
      <c r="B17" s="65" t="s">
        <v>59</v>
      </c>
      <c r="C17" s="65" t="s">
        <v>66</v>
      </c>
      <c r="D17" s="59" t="s">
        <v>48</v>
      </c>
      <c r="E17" s="60" t="s">
        <v>67</v>
      </c>
      <c r="F17" s="166">
        <f>G17</f>
        <v>40000</v>
      </c>
      <c r="G17" s="166">
        <v>40000</v>
      </c>
      <c r="H17" s="166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</row>
    <row r="18" ht="15" customHeight="1" spans="1:19">
      <c r="A18" s="65" t="s">
        <v>68</v>
      </c>
      <c r="B18" s="65"/>
      <c r="C18" s="65"/>
      <c r="D18" s="59" t="s">
        <v>48</v>
      </c>
      <c r="E18" s="167" t="s">
        <v>69</v>
      </c>
      <c r="F18" s="166">
        <f>F19</f>
        <v>41615321.8</v>
      </c>
      <c r="G18" s="166">
        <f>G19</f>
        <v>41615321.8</v>
      </c>
      <c r="H18" s="166">
        <f t="shared" ref="H18:S18" si="5">H19</f>
        <v>0</v>
      </c>
      <c r="I18" s="166">
        <f t="shared" si="5"/>
        <v>0</v>
      </c>
      <c r="J18" s="166">
        <f t="shared" si="5"/>
        <v>0</v>
      </c>
      <c r="K18" s="166">
        <f t="shared" si="5"/>
        <v>0</v>
      </c>
      <c r="L18" s="166">
        <f t="shared" si="5"/>
        <v>0</v>
      </c>
      <c r="M18" s="166">
        <f t="shared" si="5"/>
        <v>0</v>
      </c>
      <c r="N18" s="166">
        <f t="shared" si="5"/>
        <v>0</v>
      </c>
      <c r="O18" s="166">
        <f t="shared" si="5"/>
        <v>0</v>
      </c>
      <c r="P18" s="166">
        <f t="shared" si="5"/>
        <v>0</v>
      </c>
      <c r="Q18" s="166">
        <f t="shared" si="5"/>
        <v>0</v>
      </c>
      <c r="R18" s="166">
        <f t="shared" si="5"/>
        <v>0</v>
      </c>
      <c r="S18" s="166">
        <f t="shared" si="5"/>
        <v>0</v>
      </c>
    </row>
    <row r="19" ht="15" customHeight="1" spans="1:19">
      <c r="A19" s="65"/>
      <c r="B19" s="65" t="s">
        <v>70</v>
      </c>
      <c r="C19" s="65"/>
      <c r="D19" s="59" t="s">
        <v>48</v>
      </c>
      <c r="E19" s="167" t="s">
        <v>71</v>
      </c>
      <c r="F19" s="166">
        <f>F20+F21</f>
        <v>41615321.8</v>
      </c>
      <c r="G19" s="166">
        <f>G20+G21</f>
        <v>41615321.8</v>
      </c>
      <c r="H19" s="166">
        <f t="shared" ref="H19:S19" si="6">H20+H21</f>
        <v>0</v>
      </c>
      <c r="I19" s="166">
        <f t="shared" si="6"/>
        <v>0</v>
      </c>
      <c r="J19" s="166">
        <f t="shared" si="6"/>
        <v>0</v>
      </c>
      <c r="K19" s="166">
        <f t="shared" si="6"/>
        <v>0</v>
      </c>
      <c r="L19" s="166">
        <f t="shared" si="6"/>
        <v>0</v>
      </c>
      <c r="M19" s="166">
        <f t="shared" si="6"/>
        <v>0</v>
      </c>
      <c r="N19" s="166">
        <f t="shared" si="6"/>
        <v>0</v>
      </c>
      <c r="O19" s="166">
        <f t="shared" si="6"/>
        <v>0</v>
      </c>
      <c r="P19" s="166">
        <f t="shared" si="6"/>
        <v>0</v>
      </c>
      <c r="Q19" s="166">
        <f t="shared" si="6"/>
        <v>0</v>
      </c>
      <c r="R19" s="166">
        <f t="shared" si="6"/>
        <v>0</v>
      </c>
      <c r="S19" s="166">
        <f t="shared" si="6"/>
        <v>0</v>
      </c>
    </row>
    <row r="20" ht="15" customHeight="1" spans="1:19">
      <c r="A20" s="65"/>
      <c r="B20" s="65"/>
      <c r="C20" s="65" t="s">
        <v>50</v>
      </c>
      <c r="D20" s="59" t="s">
        <v>48</v>
      </c>
      <c r="E20" s="167" t="s">
        <v>72</v>
      </c>
      <c r="F20" s="166">
        <f t="shared" si="1"/>
        <v>158861.8</v>
      </c>
      <c r="G20" s="166">
        <v>158861.8</v>
      </c>
      <c r="H20" s="166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</row>
    <row r="21" ht="15" customHeight="1" spans="1:19">
      <c r="A21" s="65"/>
      <c r="B21" s="65"/>
      <c r="C21" s="65" t="s">
        <v>70</v>
      </c>
      <c r="D21" s="59" t="s">
        <v>48</v>
      </c>
      <c r="E21" s="167" t="s">
        <v>73</v>
      </c>
      <c r="F21" s="166">
        <f t="shared" si="1"/>
        <v>41456460</v>
      </c>
      <c r="G21" s="166">
        <v>41456460</v>
      </c>
      <c r="H21" s="166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ht="15" customHeight="1" spans="1:19">
      <c r="A22" s="65" t="s">
        <v>74</v>
      </c>
      <c r="B22" s="65"/>
      <c r="C22" s="65"/>
      <c r="D22" s="59" t="s">
        <v>48</v>
      </c>
      <c r="E22" s="167" t="s">
        <v>75</v>
      </c>
      <c r="F22" s="166">
        <f t="shared" si="1"/>
        <v>18635576</v>
      </c>
      <c r="G22" s="166">
        <f>G23</f>
        <v>18635576</v>
      </c>
      <c r="H22" s="166">
        <f t="shared" ref="H22:S22" si="7">H23</f>
        <v>0</v>
      </c>
      <c r="I22" s="166">
        <f t="shared" si="7"/>
        <v>0</v>
      </c>
      <c r="J22" s="166">
        <f t="shared" si="7"/>
        <v>0</v>
      </c>
      <c r="K22" s="166">
        <f t="shared" si="7"/>
        <v>0</v>
      </c>
      <c r="L22" s="166">
        <f t="shared" si="7"/>
        <v>0</v>
      </c>
      <c r="M22" s="166">
        <f t="shared" si="7"/>
        <v>0</v>
      </c>
      <c r="N22" s="166">
        <f t="shared" si="7"/>
        <v>0</v>
      </c>
      <c r="O22" s="166">
        <f t="shared" si="7"/>
        <v>0</v>
      </c>
      <c r="P22" s="166">
        <f t="shared" si="7"/>
        <v>0</v>
      </c>
      <c r="Q22" s="166">
        <f t="shared" si="7"/>
        <v>0</v>
      </c>
      <c r="R22" s="166">
        <f t="shared" si="7"/>
        <v>0</v>
      </c>
      <c r="S22" s="166">
        <f t="shared" si="7"/>
        <v>0</v>
      </c>
    </row>
    <row r="23" ht="15" customHeight="1" spans="1:19">
      <c r="A23" s="65"/>
      <c r="B23" s="65" t="s">
        <v>76</v>
      </c>
      <c r="C23" s="65"/>
      <c r="D23" s="59" t="s">
        <v>48</v>
      </c>
      <c r="E23" s="167" t="s">
        <v>77</v>
      </c>
      <c r="F23" s="166">
        <f t="shared" si="1"/>
        <v>18635576</v>
      </c>
      <c r="G23" s="166">
        <f>G24+G25+G26</f>
        <v>18635576</v>
      </c>
      <c r="H23" s="166">
        <f t="shared" ref="H23:S23" si="8">H24+H25+H26</f>
        <v>0</v>
      </c>
      <c r="I23" s="166">
        <f t="shared" si="8"/>
        <v>0</v>
      </c>
      <c r="J23" s="166">
        <f t="shared" si="8"/>
        <v>0</v>
      </c>
      <c r="K23" s="166">
        <f t="shared" si="8"/>
        <v>0</v>
      </c>
      <c r="L23" s="166">
        <f t="shared" si="8"/>
        <v>0</v>
      </c>
      <c r="M23" s="166">
        <f t="shared" si="8"/>
        <v>0</v>
      </c>
      <c r="N23" s="166">
        <f t="shared" si="8"/>
        <v>0</v>
      </c>
      <c r="O23" s="166">
        <f t="shared" si="8"/>
        <v>0</v>
      </c>
      <c r="P23" s="166">
        <f t="shared" si="8"/>
        <v>0</v>
      </c>
      <c r="Q23" s="166">
        <f t="shared" si="8"/>
        <v>0</v>
      </c>
      <c r="R23" s="166">
        <f t="shared" si="8"/>
        <v>0</v>
      </c>
      <c r="S23" s="166">
        <f t="shared" si="8"/>
        <v>0</v>
      </c>
    </row>
    <row r="24" ht="15" customHeight="1" spans="1:19">
      <c r="A24" s="65"/>
      <c r="B24" s="65"/>
      <c r="C24" s="65" t="s">
        <v>50</v>
      </c>
      <c r="D24" s="59" t="s">
        <v>48</v>
      </c>
      <c r="E24" s="167" t="s">
        <v>78</v>
      </c>
      <c r="F24" s="166">
        <f t="shared" si="1"/>
        <v>108444</v>
      </c>
      <c r="G24" s="166">
        <v>108444</v>
      </c>
      <c r="H24" s="166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</row>
    <row r="25" ht="15" customHeight="1" spans="1:19">
      <c r="A25" s="65"/>
      <c r="B25" s="65"/>
      <c r="C25" s="65" t="s">
        <v>55</v>
      </c>
      <c r="D25" s="59" t="s">
        <v>48</v>
      </c>
      <c r="E25" s="167" t="s">
        <v>79</v>
      </c>
      <c r="F25" s="166">
        <f t="shared" si="1"/>
        <v>14752548</v>
      </c>
      <c r="G25" s="166">
        <v>14752548</v>
      </c>
      <c r="H25" s="166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</row>
    <row r="26" ht="15" customHeight="1" spans="1:19">
      <c r="A26" s="65"/>
      <c r="B26" s="65"/>
      <c r="C26" s="65" t="s">
        <v>53</v>
      </c>
      <c r="D26" s="59" t="s">
        <v>48</v>
      </c>
      <c r="E26" s="167" t="s">
        <v>80</v>
      </c>
      <c r="F26" s="166">
        <f t="shared" si="1"/>
        <v>3774584</v>
      </c>
      <c r="G26" s="166">
        <v>3774584</v>
      </c>
      <c r="H26" s="166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</row>
    <row r="27" ht="21" customHeight="1" spans="1:19">
      <c r="A27" s="168" t="s">
        <v>81</v>
      </c>
      <c r="B27" s="168"/>
      <c r="C27" s="168"/>
      <c r="D27" s="59" t="s">
        <v>48</v>
      </c>
      <c r="E27" s="169" t="s">
        <v>82</v>
      </c>
      <c r="F27" s="166">
        <f t="shared" si="1"/>
        <v>3007000</v>
      </c>
      <c r="G27" s="170">
        <f>G28</f>
        <v>0</v>
      </c>
      <c r="H27" s="170">
        <f t="shared" ref="H27:S27" si="9">H28</f>
        <v>0</v>
      </c>
      <c r="I27" s="170">
        <f t="shared" si="9"/>
        <v>0</v>
      </c>
      <c r="J27" s="170">
        <f t="shared" si="9"/>
        <v>0</v>
      </c>
      <c r="K27" s="170">
        <f t="shared" si="9"/>
        <v>0</v>
      </c>
      <c r="L27" s="170">
        <f t="shared" si="9"/>
        <v>0</v>
      </c>
      <c r="M27" s="170">
        <f t="shared" si="9"/>
        <v>0</v>
      </c>
      <c r="N27" s="170">
        <f t="shared" si="9"/>
        <v>0</v>
      </c>
      <c r="O27" s="170">
        <f t="shared" si="9"/>
        <v>0</v>
      </c>
      <c r="P27" s="170">
        <f t="shared" si="9"/>
        <v>3007000</v>
      </c>
      <c r="Q27" s="170">
        <f t="shared" si="9"/>
        <v>0</v>
      </c>
      <c r="R27" s="170">
        <f t="shared" si="9"/>
        <v>0</v>
      </c>
      <c r="S27" s="170">
        <f t="shared" si="9"/>
        <v>0</v>
      </c>
    </row>
    <row r="28" ht="21" customHeight="1" spans="1:19">
      <c r="A28" s="65"/>
      <c r="B28" s="65" t="s">
        <v>83</v>
      </c>
      <c r="C28" s="65"/>
      <c r="D28" s="59" t="s">
        <v>48</v>
      </c>
      <c r="E28" s="144" t="s">
        <v>84</v>
      </c>
      <c r="F28" s="166">
        <f t="shared" si="1"/>
        <v>3007000</v>
      </c>
      <c r="G28" s="166">
        <f>G29</f>
        <v>0</v>
      </c>
      <c r="H28" s="166">
        <f t="shared" ref="H28:S28" si="10">H29</f>
        <v>0</v>
      </c>
      <c r="I28" s="166">
        <f t="shared" si="10"/>
        <v>0</v>
      </c>
      <c r="J28" s="166">
        <f t="shared" si="10"/>
        <v>0</v>
      </c>
      <c r="K28" s="166">
        <f t="shared" si="10"/>
        <v>0</v>
      </c>
      <c r="L28" s="166">
        <f t="shared" si="10"/>
        <v>0</v>
      </c>
      <c r="M28" s="166">
        <f t="shared" si="10"/>
        <v>0</v>
      </c>
      <c r="N28" s="166">
        <f t="shared" si="10"/>
        <v>0</v>
      </c>
      <c r="O28" s="166">
        <f t="shared" si="10"/>
        <v>0</v>
      </c>
      <c r="P28" s="166">
        <f t="shared" si="10"/>
        <v>3007000</v>
      </c>
      <c r="Q28" s="166">
        <f t="shared" si="10"/>
        <v>0</v>
      </c>
      <c r="R28" s="166">
        <f t="shared" si="10"/>
        <v>0</v>
      </c>
      <c r="S28" s="166">
        <f t="shared" si="10"/>
        <v>0</v>
      </c>
    </row>
    <row r="29" ht="21" customHeight="1" spans="1:19">
      <c r="A29" s="65"/>
      <c r="B29" s="65"/>
      <c r="C29" s="65" t="s">
        <v>59</v>
      </c>
      <c r="D29" s="59" t="s">
        <v>48</v>
      </c>
      <c r="E29" s="144" t="s">
        <v>82</v>
      </c>
      <c r="F29" s="166">
        <f t="shared" si="1"/>
        <v>3007000</v>
      </c>
      <c r="G29" s="166"/>
      <c r="H29" s="166"/>
      <c r="I29" s="166"/>
      <c r="J29" s="166"/>
      <c r="K29" s="166"/>
      <c r="L29" s="166"/>
      <c r="M29" s="166"/>
      <c r="N29" s="166"/>
      <c r="O29" s="166"/>
      <c r="P29" s="166">
        <v>3007000</v>
      </c>
      <c r="Q29" s="166"/>
      <c r="R29" s="166"/>
      <c r="S29" s="166"/>
    </row>
  </sheetData>
  <mergeCells count="11">
    <mergeCell ref="A1:S1"/>
    <mergeCell ref="A2:E2"/>
    <mergeCell ref="G3:K3"/>
    <mergeCell ref="M3:N3"/>
    <mergeCell ref="O3:Q3"/>
    <mergeCell ref="D3:D4"/>
    <mergeCell ref="E3:E4"/>
    <mergeCell ref="F3:F4"/>
    <mergeCell ref="L3:L4"/>
    <mergeCell ref="R3:R4"/>
    <mergeCell ref="S3:S4"/>
  </mergeCells>
  <pageMargins left="0.354166666666667" right="0.196527777777778" top="0.354166666666667" bottom="0.393055555555556" header="0" footer="0"/>
  <pageSetup paperSize="9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H22" sqref="H22"/>
    </sheetView>
  </sheetViews>
  <sheetFormatPr defaultColWidth="7.25" defaultRowHeight="11.25"/>
  <cols>
    <col min="1" max="1" width="3.625" style="127" customWidth="1"/>
    <col min="2" max="2" width="3.125" style="127" customWidth="1"/>
    <col min="3" max="3" width="2.625" style="127" customWidth="1"/>
    <col min="4" max="4" width="5.83333333333333" style="127" customWidth="1"/>
    <col min="5" max="5" width="14.375" style="127" customWidth="1"/>
    <col min="6" max="6" width="15.75" style="127" customWidth="1"/>
    <col min="7" max="7" width="15.25" style="127" customWidth="1"/>
    <col min="8" max="8" width="14.625" style="127" customWidth="1"/>
    <col min="9" max="9" width="13.375" style="127" customWidth="1"/>
    <col min="10" max="10" width="14.5" style="127" customWidth="1"/>
    <col min="11" max="11" width="15.625" style="127" customWidth="1"/>
    <col min="12" max="12" width="15.125" style="127" customWidth="1"/>
    <col min="13" max="13" width="15.25" style="127" customWidth="1"/>
    <col min="14" max="245" width="7.25" style="127" customWidth="1"/>
    <col min="246" max="16384" width="7.25" style="127"/>
  </cols>
  <sheetData>
    <row r="1" ht="21" customHeight="1" spans="1:13">
      <c r="A1" s="128"/>
      <c r="B1" s="128"/>
      <c r="C1" s="129"/>
      <c r="D1" s="130"/>
      <c r="E1" s="131"/>
      <c r="F1" s="132"/>
      <c r="G1" s="132"/>
      <c r="H1" s="132"/>
      <c r="I1" s="145"/>
      <c r="J1" s="132"/>
      <c r="K1" s="132"/>
      <c r="L1" s="132"/>
      <c r="M1" s="146"/>
    </row>
    <row r="2" ht="21" customHeight="1" spans="1:13">
      <c r="A2" s="133" t="s">
        <v>85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21" customHeight="1" spans="1:13">
      <c r="A3" s="134" t="s">
        <v>1</v>
      </c>
      <c r="B3" s="135"/>
      <c r="C3" s="135"/>
      <c r="D3" s="135"/>
      <c r="E3" s="135"/>
      <c r="F3" s="132"/>
      <c r="G3" s="136"/>
      <c r="H3" s="136"/>
      <c r="I3" s="136"/>
      <c r="J3" s="136"/>
      <c r="K3" s="136"/>
      <c r="L3" s="136"/>
      <c r="M3" s="147" t="s">
        <v>2</v>
      </c>
    </row>
    <row r="4" ht="21" customHeight="1" spans="1:13">
      <c r="A4" s="137" t="s">
        <v>40</v>
      </c>
      <c r="B4" s="138"/>
      <c r="C4" s="138"/>
      <c r="D4" s="139" t="s">
        <v>41</v>
      </c>
      <c r="E4" s="139" t="s">
        <v>42</v>
      </c>
      <c r="F4" s="139" t="s">
        <v>43</v>
      </c>
      <c r="G4" s="140" t="s">
        <v>86</v>
      </c>
      <c r="H4" s="140"/>
      <c r="I4" s="140"/>
      <c r="J4" s="148"/>
      <c r="K4" s="149" t="s">
        <v>87</v>
      </c>
      <c r="L4" s="140"/>
      <c r="M4" s="148"/>
    </row>
    <row r="5" ht="21" customHeight="1" spans="1:13">
      <c r="A5" s="141" t="s">
        <v>45</v>
      </c>
      <c r="B5" s="142" t="s">
        <v>46</v>
      </c>
      <c r="C5" s="142" t="s">
        <v>47</v>
      </c>
      <c r="D5" s="139"/>
      <c r="E5" s="139"/>
      <c r="F5" s="139"/>
      <c r="G5" s="143" t="s">
        <v>16</v>
      </c>
      <c r="H5" s="139" t="s">
        <v>88</v>
      </c>
      <c r="I5" s="139" t="s">
        <v>89</v>
      </c>
      <c r="J5" s="139" t="s">
        <v>90</v>
      </c>
      <c r="K5" s="139" t="s">
        <v>16</v>
      </c>
      <c r="L5" s="139" t="s">
        <v>91</v>
      </c>
      <c r="M5" s="139" t="s">
        <v>92</v>
      </c>
    </row>
    <row r="6" s="126" customFormat="1" ht="19" customHeight="1" spans="1:13">
      <c r="A6" s="59"/>
      <c r="B6" s="59"/>
      <c r="C6" s="59"/>
      <c r="D6" s="59" t="s">
        <v>48</v>
      </c>
      <c r="E6" s="60" t="s">
        <v>8</v>
      </c>
      <c r="F6" s="61">
        <f>G6+K6</f>
        <v>280469754.58</v>
      </c>
      <c r="G6" s="62">
        <f>H6+I6+J6</f>
        <v>101703438.58</v>
      </c>
      <c r="H6" s="61">
        <f>H7+H18+H19+H23+H28</f>
        <v>88683376</v>
      </c>
      <c r="I6" s="61">
        <f>I7+I18+I19+I23+I28</f>
        <v>313020.78</v>
      </c>
      <c r="J6" s="61">
        <f>J7+J18+J19+J23+J28</f>
        <v>12707041.8</v>
      </c>
      <c r="K6" s="70">
        <f>L6+M6</f>
        <v>178766316</v>
      </c>
      <c r="L6" s="61">
        <f>L7+L18+L19+L23+L28</f>
        <v>14414916</v>
      </c>
      <c r="M6" s="61">
        <f>M7+M18+M19+M23+M28</f>
        <v>164351400</v>
      </c>
    </row>
    <row r="7" ht="19" customHeight="1" spans="1:13">
      <c r="A7" s="59" t="s">
        <v>49</v>
      </c>
      <c r="B7" s="59"/>
      <c r="C7" s="59"/>
      <c r="D7" s="59" t="s">
        <v>48</v>
      </c>
      <c r="E7" s="60"/>
      <c r="F7" s="61">
        <f t="shared" ref="F7:F30" si="0">G7+K7</f>
        <v>217171856.78</v>
      </c>
      <c r="G7" s="62">
        <f t="shared" ref="G7:G30" si="1">H7+I7+J7</f>
        <v>41452540.78</v>
      </c>
      <c r="H7" s="61">
        <f>H8+H11+H17</f>
        <v>28591340</v>
      </c>
      <c r="I7" s="61">
        <f>I8+I11+I17</f>
        <v>313020.78</v>
      </c>
      <c r="J7" s="61">
        <f>J8+J11+J17</f>
        <v>12548180</v>
      </c>
      <c r="K7" s="70">
        <f t="shared" ref="K7:K30" si="2">L7+M7</f>
        <v>175719316</v>
      </c>
      <c r="L7" s="61">
        <f>L8+L11+L17</f>
        <v>14374916</v>
      </c>
      <c r="M7" s="61">
        <f>M8+M11+M17</f>
        <v>161344400</v>
      </c>
    </row>
    <row r="8" ht="19" customHeight="1" spans="1:13">
      <c r="A8" s="59" t="s">
        <v>49</v>
      </c>
      <c r="B8" s="59" t="s">
        <v>50</v>
      </c>
      <c r="C8" s="59"/>
      <c r="D8" s="59" t="s">
        <v>48</v>
      </c>
      <c r="E8" s="63" t="s">
        <v>51</v>
      </c>
      <c r="F8" s="61">
        <f t="shared" si="0"/>
        <v>2015004.59</v>
      </c>
      <c r="G8" s="62">
        <f t="shared" si="1"/>
        <v>1855004.59</v>
      </c>
      <c r="H8" s="61">
        <f t="shared" ref="H8:M8" si="3">H9+H10</f>
        <v>1767044</v>
      </c>
      <c r="I8" s="61">
        <f t="shared" si="3"/>
        <v>75000.59</v>
      </c>
      <c r="J8" s="61">
        <f t="shared" si="3"/>
        <v>12960</v>
      </c>
      <c r="K8" s="70">
        <f t="shared" si="2"/>
        <v>160000</v>
      </c>
      <c r="L8" s="61">
        <f t="shared" si="3"/>
        <v>160000</v>
      </c>
      <c r="M8" s="61">
        <f t="shared" si="3"/>
        <v>0</v>
      </c>
    </row>
    <row r="9" ht="19" customHeight="1" spans="1:13">
      <c r="A9" s="59"/>
      <c r="B9" s="59" t="s">
        <v>50</v>
      </c>
      <c r="C9" s="59" t="s">
        <v>50</v>
      </c>
      <c r="D9" s="59" t="s">
        <v>48</v>
      </c>
      <c r="E9" s="60" t="s">
        <v>52</v>
      </c>
      <c r="F9" s="61">
        <f t="shared" si="0"/>
        <v>1895004.59</v>
      </c>
      <c r="G9" s="62">
        <f t="shared" si="1"/>
        <v>1855004.59</v>
      </c>
      <c r="H9" s="61">
        <v>1767044</v>
      </c>
      <c r="I9" s="61">
        <v>75000.59</v>
      </c>
      <c r="J9" s="61">
        <v>12960</v>
      </c>
      <c r="K9" s="70">
        <f t="shared" si="2"/>
        <v>40000</v>
      </c>
      <c r="L9" s="70">
        <v>40000</v>
      </c>
      <c r="M9" s="70"/>
    </row>
    <row r="10" ht="19" customHeight="1" spans="1:13">
      <c r="A10" s="65"/>
      <c r="B10" s="65"/>
      <c r="C10" s="65" t="s">
        <v>53</v>
      </c>
      <c r="D10" s="59" t="s">
        <v>48</v>
      </c>
      <c r="E10" s="60" t="s">
        <v>54</v>
      </c>
      <c r="F10" s="61">
        <f t="shared" si="0"/>
        <v>120000</v>
      </c>
      <c r="G10" s="62">
        <f t="shared" si="1"/>
        <v>0</v>
      </c>
      <c r="H10" s="61"/>
      <c r="I10" s="61"/>
      <c r="J10" s="61"/>
      <c r="K10" s="70">
        <f t="shared" si="2"/>
        <v>120000</v>
      </c>
      <c r="L10" s="70">
        <v>120000</v>
      </c>
      <c r="M10" s="70"/>
    </row>
    <row r="11" ht="19" customHeight="1" spans="1:13">
      <c r="A11" s="65"/>
      <c r="B11" s="65" t="s">
        <v>55</v>
      </c>
      <c r="C11" s="65"/>
      <c r="D11" s="59" t="s">
        <v>48</v>
      </c>
      <c r="E11" s="60" t="s">
        <v>56</v>
      </c>
      <c r="F11" s="61">
        <f t="shared" si="0"/>
        <v>209328436.19</v>
      </c>
      <c r="G11" s="62">
        <f t="shared" si="1"/>
        <v>39597536.19</v>
      </c>
      <c r="H11" s="61">
        <f>H12+H13+H14+H15+H16</f>
        <v>26824296</v>
      </c>
      <c r="I11" s="61">
        <f>I12+I13+I14+I15+I16</f>
        <v>238020.19</v>
      </c>
      <c r="J11" s="61">
        <f>J12+J13+J14+J15+J16</f>
        <v>12535220</v>
      </c>
      <c r="K11" s="70">
        <f t="shared" si="2"/>
        <v>169730900</v>
      </c>
      <c r="L11" s="61">
        <f>L12+L13+L14+L15+L16</f>
        <v>8386500</v>
      </c>
      <c r="M11" s="61">
        <f>M12+M13+M14+M15+M16</f>
        <v>161344400</v>
      </c>
    </row>
    <row r="12" ht="19" customHeight="1" spans="1:13">
      <c r="A12" s="65"/>
      <c r="B12" s="65"/>
      <c r="C12" s="65" t="s">
        <v>50</v>
      </c>
      <c r="D12" s="59" t="s">
        <v>48</v>
      </c>
      <c r="E12" s="60" t="s">
        <v>57</v>
      </c>
      <c r="F12" s="61">
        <f t="shared" si="0"/>
        <v>17401500</v>
      </c>
      <c r="G12" s="62">
        <f t="shared" si="1"/>
        <v>0</v>
      </c>
      <c r="H12" s="61"/>
      <c r="I12" s="61"/>
      <c r="J12" s="61"/>
      <c r="K12" s="70">
        <f t="shared" si="2"/>
        <v>17401500</v>
      </c>
      <c r="L12" s="61">
        <v>7121500</v>
      </c>
      <c r="M12" s="70">
        <v>10280000</v>
      </c>
    </row>
    <row r="13" ht="19" customHeight="1" spans="1:13">
      <c r="A13" s="65"/>
      <c r="B13" s="65"/>
      <c r="C13" s="65" t="s">
        <v>55</v>
      </c>
      <c r="D13" s="59" t="s">
        <v>48</v>
      </c>
      <c r="E13" s="60" t="s">
        <v>58</v>
      </c>
      <c r="F13" s="61">
        <f t="shared" si="0"/>
        <v>19603200.88</v>
      </c>
      <c r="G13" s="62">
        <f t="shared" si="1"/>
        <v>19603200.88</v>
      </c>
      <c r="H13" s="61">
        <v>18031020</v>
      </c>
      <c r="I13" s="61">
        <v>132500.88</v>
      </c>
      <c r="J13" s="61">
        <v>1439680</v>
      </c>
      <c r="K13" s="70">
        <f t="shared" si="2"/>
        <v>0</v>
      </c>
      <c r="L13" s="70"/>
      <c r="M13" s="70"/>
    </row>
    <row r="14" ht="19" customHeight="1" spans="1:13">
      <c r="A14" s="65"/>
      <c r="B14" s="65"/>
      <c r="C14" s="65" t="s">
        <v>59</v>
      </c>
      <c r="D14" s="59" t="s">
        <v>48</v>
      </c>
      <c r="E14" s="60" t="s">
        <v>60</v>
      </c>
      <c r="F14" s="61">
        <f t="shared" si="0"/>
        <v>14130415.31</v>
      </c>
      <c r="G14" s="62">
        <f t="shared" si="1"/>
        <v>14130415.31</v>
      </c>
      <c r="H14" s="61">
        <v>8793276</v>
      </c>
      <c r="I14" s="61">
        <v>105519.31</v>
      </c>
      <c r="J14" s="61">
        <v>5231620</v>
      </c>
      <c r="K14" s="70">
        <f t="shared" si="2"/>
        <v>0</v>
      </c>
      <c r="L14" s="70"/>
      <c r="M14" s="70"/>
    </row>
    <row r="15" ht="19" customHeight="1" spans="1:13">
      <c r="A15" s="65"/>
      <c r="B15" s="65"/>
      <c r="C15" s="65" t="s">
        <v>61</v>
      </c>
      <c r="D15" s="59" t="s">
        <v>48</v>
      </c>
      <c r="E15" s="60" t="s">
        <v>62</v>
      </c>
      <c r="F15" s="66">
        <f t="shared" si="0"/>
        <v>7530000</v>
      </c>
      <c r="G15" s="67">
        <f t="shared" si="1"/>
        <v>0</v>
      </c>
      <c r="H15" s="66"/>
      <c r="I15" s="66"/>
      <c r="J15" s="66"/>
      <c r="K15" s="68">
        <f t="shared" si="2"/>
        <v>7530000</v>
      </c>
      <c r="L15" s="68">
        <v>140000</v>
      </c>
      <c r="M15" s="68">
        <v>7390000</v>
      </c>
    </row>
    <row r="16" ht="19" customHeight="1" spans="1:13">
      <c r="A16" s="65"/>
      <c r="B16" s="65"/>
      <c r="C16" s="65" t="s">
        <v>53</v>
      </c>
      <c r="D16" s="59" t="s">
        <v>48</v>
      </c>
      <c r="E16" s="60" t="s">
        <v>63</v>
      </c>
      <c r="F16" s="66">
        <f t="shared" si="0"/>
        <v>150663320</v>
      </c>
      <c r="G16" s="67">
        <f t="shared" si="1"/>
        <v>5863920</v>
      </c>
      <c r="H16" s="68"/>
      <c r="I16" s="68"/>
      <c r="J16" s="68">
        <v>5863920</v>
      </c>
      <c r="K16" s="68">
        <f t="shared" si="2"/>
        <v>144799400</v>
      </c>
      <c r="L16" s="68">
        <v>1125000</v>
      </c>
      <c r="M16" s="68">
        <v>143674400</v>
      </c>
    </row>
    <row r="17" ht="19" customHeight="1" spans="1:13">
      <c r="A17" s="65"/>
      <c r="B17" s="65" t="s">
        <v>53</v>
      </c>
      <c r="C17" s="65" t="s">
        <v>53</v>
      </c>
      <c r="D17" s="59" t="s">
        <v>48</v>
      </c>
      <c r="E17" s="60" t="s">
        <v>64</v>
      </c>
      <c r="F17" s="66">
        <f t="shared" si="0"/>
        <v>5828416</v>
      </c>
      <c r="G17" s="67">
        <f t="shared" si="1"/>
        <v>0</v>
      </c>
      <c r="H17" s="68"/>
      <c r="I17" s="68"/>
      <c r="J17" s="68"/>
      <c r="K17" s="68">
        <f t="shared" si="2"/>
        <v>5828416</v>
      </c>
      <c r="L17" s="68">
        <v>5828416</v>
      </c>
      <c r="M17" s="68"/>
    </row>
    <row r="18" ht="19" customHeight="1" spans="1:13">
      <c r="A18" s="65" t="s">
        <v>65</v>
      </c>
      <c r="B18" s="65" t="s">
        <v>59</v>
      </c>
      <c r="C18" s="65" t="s">
        <v>66</v>
      </c>
      <c r="D18" s="59" t="s">
        <v>48</v>
      </c>
      <c r="E18" s="60" t="s">
        <v>67</v>
      </c>
      <c r="F18" s="66">
        <f t="shared" si="0"/>
        <v>40000</v>
      </c>
      <c r="G18" s="67">
        <f t="shared" si="1"/>
        <v>0</v>
      </c>
      <c r="H18" s="69"/>
      <c r="I18" s="69"/>
      <c r="J18" s="69"/>
      <c r="K18" s="68">
        <f t="shared" si="2"/>
        <v>40000</v>
      </c>
      <c r="L18" s="69">
        <v>40000</v>
      </c>
      <c r="M18" s="69"/>
    </row>
    <row r="19" ht="19" customHeight="1" spans="1:13">
      <c r="A19" s="65" t="s">
        <v>68</v>
      </c>
      <c r="B19" s="65"/>
      <c r="C19" s="65"/>
      <c r="D19" s="59" t="s">
        <v>48</v>
      </c>
      <c r="E19" s="63" t="s">
        <v>69</v>
      </c>
      <c r="F19" s="66">
        <f t="shared" si="0"/>
        <v>41615321.8</v>
      </c>
      <c r="G19" s="67">
        <f t="shared" si="1"/>
        <v>41615321.8</v>
      </c>
      <c r="H19" s="69">
        <f t="shared" ref="H19:M19" si="4">H20</f>
        <v>41456460</v>
      </c>
      <c r="I19" s="69">
        <f t="shared" si="4"/>
        <v>0</v>
      </c>
      <c r="J19" s="69">
        <f t="shared" si="4"/>
        <v>158861.8</v>
      </c>
      <c r="K19" s="68">
        <f t="shared" si="2"/>
        <v>0</v>
      </c>
      <c r="L19" s="69">
        <f t="shared" si="4"/>
        <v>0</v>
      </c>
      <c r="M19" s="69">
        <f t="shared" si="4"/>
        <v>0</v>
      </c>
    </row>
    <row r="20" ht="21" customHeight="1" spans="1:13">
      <c r="A20" s="65"/>
      <c r="B20" s="65" t="s">
        <v>70</v>
      </c>
      <c r="C20" s="65"/>
      <c r="D20" s="59" t="s">
        <v>48</v>
      </c>
      <c r="E20" s="63" t="s">
        <v>71</v>
      </c>
      <c r="F20" s="66">
        <f t="shared" si="0"/>
        <v>41615321.8</v>
      </c>
      <c r="G20" s="67">
        <f t="shared" si="1"/>
        <v>41615321.8</v>
      </c>
      <c r="H20" s="69">
        <f t="shared" ref="H20:M20" si="5">H21+H22</f>
        <v>41456460</v>
      </c>
      <c r="I20" s="69">
        <f t="shared" si="5"/>
        <v>0</v>
      </c>
      <c r="J20" s="69">
        <f t="shared" si="5"/>
        <v>158861.8</v>
      </c>
      <c r="K20" s="68">
        <f t="shared" si="2"/>
        <v>0</v>
      </c>
      <c r="L20" s="69">
        <f t="shared" si="5"/>
        <v>0</v>
      </c>
      <c r="M20" s="69">
        <f t="shared" si="5"/>
        <v>0</v>
      </c>
    </row>
    <row r="21" ht="21" customHeight="1" spans="1:13">
      <c r="A21" s="65"/>
      <c r="B21" s="65"/>
      <c r="C21" s="65" t="s">
        <v>50</v>
      </c>
      <c r="D21" s="59" t="s">
        <v>48</v>
      </c>
      <c r="E21" s="63" t="s">
        <v>72</v>
      </c>
      <c r="F21" s="66">
        <f t="shared" si="0"/>
        <v>158861.8</v>
      </c>
      <c r="G21" s="67">
        <f t="shared" si="1"/>
        <v>158861.8</v>
      </c>
      <c r="H21" s="69"/>
      <c r="I21" s="69"/>
      <c r="J21" s="69">
        <v>158861.8</v>
      </c>
      <c r="K21" s="68">
        <f t="shared" si="2"/>
        <v>0</v>
      </c>
      <c r="L21" s="69"/>
      <c r="M21" s="69"/>
    </row>
    <row r="22" ht="21" customHeight="1" spans="1:13">
      <c r="A22" s="65"/>
      <c r="B22" s="65"/>
      <c r="C22" s="65" t="s">
        <v>70</v>
      </c>
      <c r="D22" s="59" t="s">
        <v>48</v>
      </c>
      <c r="E22" s="63" t="s">
        <v>73</v>
      </c>
      <c r="F22" s="66">
        <f t="shared" si="0"/>
        <v>41456460</v>
      </c>
      <c r="G22" s="67">
        <f t="shared" si="1"/>
        <v>41456460</v>
      </c>
      <c r="H22" s="69">
        <v>41456460</v>
      </c>
      <c r="I22" s="69"/>
      <c r="J22" s="69"/>
      <c r="K22" s="68">
        <f t="shared" si="2"/>
        <v>0</v>
      </c>
      <c r="L22" s="69"/>
      <c r="M22" s="69"/>
    </row>
    <row r="23" ht="18" customHeight="1" spans="1:13">
      <c r="A23" s="65" t="s">
        <v>74</v>
      </c>
      <c r="B23" s="65"/>
      <c r="C23" s="65"/>
      <c r="D23" s="59" t="s">
        <v>48</v>
      </c>
      <c r="E23" s="63" t="s">
        <v>75</v>
      </c>
      <c r="F23" s="66">
        <f t="shared" si="0"/>
        <v>18635576</v>
      </c>
      <c r="G23" s="67">
        <f t="shared" si="1"/>
        <v>18635576</v>
      </c>
      <c r="H23" s="69">
        <f t="shared" ref="H23:M23" si="6">H24</f>
        <v>18635576</v>
      </c>
      <c r="I23" s="69">
        <f t="shared" si="6"/>
        <v>0</v>
      </c>
      <c r="J23" s="69">
        <f t="shared" si="6"/>
        <v>0</v>
      </c>
      <c r="K23" s="68">
        <f t="shared" si="2"/>
        <v>0</v>
      </c>
      <c r="L23" s="69">
        <f t="shared" si="6"/>
        <v>0</v>
      </c>
      <c r="M23" s="69">
        <f t="shared" si="6"/>
        <v>0</v>
      </c>
    </row>
    <row r="24" ht="18" customHeight="1" spans="1:13">
      <c r="A24" s="65"/>
      <c r="B24" s="65" t="s">
        <v>76</v>
      </c>
      <c r="C24" s="65"/>
      <c r="D24" s="59" t="s">
        <v>48</v>
      </c>
      <c r="E24" s="63" t="s">
        <v>77</v>
      </c>
      <c r="F24" s="66">
        <f t="shared" si="0"/>
        <v>18635576</v>
      </c>
      <c r="G24" s="67">
        <f t="shared" si="1"/>
        <v>18635576</v>
      </c>
      <c r="H24" s="69">
        <f>H25+H26+H27</f>
        <v>18635576</v>
      </c>
      <c r="I24" s="69">
        <f t="shared" ref="H24:M24" si="7">I25+I26+I27</f>
        <v>0</v>
      </c>
      <c r="J24" s="69">
        <f t="shared" si="7"/>
        <v>0</v>
      </c>
      <c r="K24" s="68">
        <f t="shared" si="2"/>
        <v>0</v>
      </c>
      <c r="L24" s="69">
        <f t="shared" si="7"/>
        <v>0</v>
      </c>
      <c r="M24" s="69">
        <f t="shared" si="7"/>
        <v>0</v>
      </c>
    </row>
    <row r="25" ht="18" customHeight="1" spans="1:13">
      <c r="A25" s="65"/>
      <c r="B25" s="65"/>
      <c r="C25" s="65" t="s">
        <v>50</v>
      </c>
      <c r="D25" s="59" t="s">
        <v>48</v>
      </c>
      <c r="E25" s="63" t="s">
        <v>78</v>
      </c>
      <c r="F25" s="66">
        <f t="shared" si="0"/>
        <v>108444</v>
      </c>
      <c r="G25" s="67">
        <f t="shared" si="1"/>
        <v>108444</v>
      </c>
      <c r="H25" s="69">
        <v>108444</v>
      </c>
      <c r="I25" s="69"/>
      <c r="J25" s="69"/>
      <c r="K25" s="68">
        <f t="shared" si="2"/>
        <v>0</v>
      </c>
      <c r="L25" s="69"/>
      <c r="M25" s="69"/>
    </row>
    <row r="26" ht="18" customHeight="1" spans="1:13">
      <c r="A26" s="65"/>
      <c r="B26" s="65"/>
      <c r="C26" s="65" t="s">
        <v>55</v>
      </c>
      <c r="D26" s="59" t="s">
        <v>48</v>
      </c>
      <c r="E26" s="63" t="s">
        <v>79</v>
      </c>
      <c r="F26" s="66">
        <f t="shared" si="0"/>
        <v>14752548</v>
      </c>
      <c r="G26" s="67">
        <f t="shared" si="1"/>
        <v>14752548</v>
      </c>
      <c r="H26" s="69">
        <v>14752548</v>
      </c>
      <c r="I26" s="69"/>
      <c r="J26" s="69"/>
      <c r="K26" s="68">
        <f t="shared" si="2"/>
        <v>0</v>
      </c>
      <c r="L26" s="69"/>
      <c r="M26" s="69"/>
    </row>
    <row r="27" ht="21" customHeight="1" spans="1:13">
      <c r="A27" s="65"/>
      <c r="B27" s="65"/>
      <c r="C27" s="65" t="s">
        <v>53</v>
      </c>
      <c r="D27" s="59" t="s">
        <v>48</v>
      </c>
      <c r="E27" s="63" t="s">
        <v>80</v>
      </c>
      <c r="F27" s="66">
        <f t="shared" si="0"/>
        <v>3774584</v>
      </c>
      <c r="G27" s="67">
        <f t="shared" si="1"/>
        <v>3774584</v>
      </c>
      <c r="H27" s="69">
        <v>3774584</v>
      </c>
      <c r="I27" s="69"/>
      <c r="J27" s="69"/>
      <c r="K27" s="68">
        <f t="shared" si="2"/>
        <v>0</v>
      </c>
      <c r="L27" s="69"/>
      <c r="M27" s="69"/>
    </row>
    <row r="28" ht="21" customHeight="1" spans="1:13">
      <c r="A28" s="65" t="s">
        <v>81</v>
      </c>
      <c r="B28" s="65"/>
      <c r="C28" s="65"/>
      <c r="D28" s="59" t="s">
        <v>48</v>
      </c>
      <c r="E28" s="60" t="s">
        <v>82</v>
      </c>
      <c r="F28" s="66">
        <f t="shared" si="0"/>
        <v>3007000</v>
      </c>
      <c r="G28" s="67">
        <f t="shared" si="1"/>
        <v>0</v>
      </c>
      <c r="H28" s="69">
        <f t="shared" ref="H28:M28" si="8">H29</f>
        <v>0</v>
      </c>
      <c r="I28" s="69">
        <f t="shared" si="8"/>
        <v>0</v>
      </c>
      <c r="J28" s="69">
        <f t="shared" si="8"/>
        <v>0</v>
      </c>
      <c r="K28" s="68">
        <f t="shared" si="2"/>
        <v>3007000</v>
      </c>
      <c r="L28" s="69">
        <f t="shared" si="8"/>
        <v>0</v>
      </c>
      <c r="M28" s="69">
        <f t="shared" si="8"/>
        <v>3007000</v>
      </c>
    </row>
    <row r="29" ht="21" customHeight="1" spans="1:13">
      <c r="A29" s="65"/>
      <c r="B29" s="65" t="s">
        <v>83</v>
      </c>
      <c r="C29" s="65"/>
      <c r="D29" s="59" t="s">
        <v>48</v>
      </c>
      <c r="E29" s="144" t="s">
        <v>84</v>
      </c>
      <c r="F29" s="66">
        <f t="shared" si="0"/>
        <v>3007000</v>
      </c>
      <c r="G29" s="67">
        <f t="shared" si="1"/>
        <v>0</v>
      </c>
      <c r="H29" s="69">
        <f t="shared" ref="H29:M29" si="9">H30</f>
        <v>0</v>
      </c>
      <c r="I29" s="69">
        <f t="shared" si="9"/>
        <v>0</v>
      </c>
      <c r="J29" s="69">
        <f t="shared" si="9"/>
        <v>0</v>
      </c>
      <c r="K29" s="68">
        <f t="shared" si="2"/>
        <v>3007000</v>
      </c>
      <c r="L29" s="69">
        <f t="shared" si="9"/>
        <v>0</v>
      </c>
      <c r="M29" s="69">
        <f t="shared" si="9"/>
        <v>3007000</v>
      </c>
    </row>
    <row r="30" ht="21" customHeight="1" spans="1:13">
      <c r="A30" s="65"/>
      <c r="B30" s="65"/>
      <c r="C30" s="65" t="s">
        <v>59</v>
      </c>
      <c r="D30" s="59" t="s">
        <v>48</v>
      </c>
      <c r="E30" s="144" t="s">
        <v>82</v>
      </c>
      <c r="F30" s="66">
        <f t="shared" si="0"/>
        <v>3007000</v>
      </c>
      <c r="G30" s="67">
        <f t="shared" si="1"/>
        <v>0</v>
      </c>
      <c r="H30" s="69"/>
      <c r="I30" s="69"/>
      <c r="J30" s="69"/>
      <c r="K30" s="68">
        <f t="shared" si="2"/>
        <v>3007000</v>
      </c>
      <c r="L30" s="69"/>
      <c r="M30" s="69">
        <v>3007000</v>
      </c>
    </row>
  </sheetData>
  <mergeCells count="5">
    <mergeCell ref="A2:M2"/>
    <mergeCell ref="A3:E3"/>
    <mergeCell ref="D4:D5"/>
    <mergeCell ref="E4:E5"/>
    <mergeCell ref="F4:F5"/>
  </mergeCells>
  <pageMargins left="0.590277777777778" right="0.196527777777778" top="0.196527777777778" bottom="0.196527777777778" header="0" footer="0"/>
  <pageSetup paperSize="9" scale="8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D15" sqref="D15"/>
    </sheetView>
  </sheetViews>
  <sheetFormatPr defaultColWidth="7.25" defaultRowHeight="11.25"/>
  <cols>
    <col min="1" max="1" width="4.125" style="72" customWidth="1"/>
    <col min="2" max="2" width="21.5" style="72" customWidth="1"/>
    <col min="3" max="3" width="15.25" style="73" customWidth="1"/>
    <col min="4" max="4" width="22.125" style="73" customWidth="1"/>
    <col min="5" max="6" width="14.75" style="73" customWidth="1"/>
    <col min="7" max="7" width="14.875" style="73" customWidth="1"/>
    <col min="8" max="8" width="14.375" style="73" customWidth="1"/>
    <col min="9" max="12" width="11.25" style="73" customWidth="1"/>
    <col min="13" max="16384" width="7.25" style="73"/>
  </cols>
  <sheetData>
    <row r="1" ht="17.25" customHeight="1" spans="1:12">
      <c r="A1" s="74"/>
      <c r="B1" s="74"/>
      <c r="C1" s="75"/>
      <c r="D1" s="75"/>
      <c r="E1" s="75"/>
      <c r="F1" s="75"/>
      <c r="G1" s="76"/>
      <c r="H1" s="76"/>
      <c r="I1" s="76"/>
      <c r="J1" s="76"/>
      <c r="K1" s="120"/>
      <c r="L1" s="121"/>
    </row>
    <row r="2" ht="27" customHeight="1" spans="1:12">
      <c r="A2" s="77" t="s">
        <v>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14.25" customHeight="1" spans="1:12">
      <c r="A3" s="78" t="s">
        <v>94</v>
      </c>
      <c r="B3" s="78"/>
      <c r="C3" s="78"/>
      <c r="D3" s="78"/>
      <c r="E3" s="78"/>
      <c r="F3" s="79"/>
      <c r="G3" s="79"/>
      <c r="H3" s="79"/>
      <c r="I3" s="79"/>
      <c r="J3" s="79"/>
      <c r="K3" s="79"/>
      <c r="L3" s="122" t="s">
        <v>2</v>
      </c>
    </row>
    <row r="4" s="71" customFormat="1" ht="16.35" customHeight="1" spans="1:12">
      <c r="A4" s="80" t="s">
        <v>95</v>
      </c>
      <c r="B4" s="81"/>
      <c r="C4" s="82"/>
      <c r="D4" s="83" t="s">
        <v>4</v>
      </c>
      <c r="E4" s="84"/>
      <c r="F4" s="83"/>
      <c r="G4" s="83"/>
      <c r="H4" s="83"/>
      <c r="I4" s="83"/>
      <c r="J4" s="83"/>
      <c r="K4" s="83"/>
      <c r="L4" s="83"/>
    </row>
    <row r="5" s="71" customFormat="1" ht="15.6" customHeight="1" spans="1:12">
      <c r="A5" s="85" t="s">
        <v>96</v>
      </c>
      <c r="B5" s="86"/>
      <c r="C5" s="87" t="s">
        <v>6</v>
      </c>
      <c r="D5" s="87" t="s">
        <v>5</v>
      </c>
      <c r="E5" s="88" t="s">
        <v>8</v>
      </c>
      <c r="F5" s="83" t="s">
        <v>9</v>
      </c>
      <c r="G5" s="83"/>
      <c r="H5" s="83"/>
      <c r="I5" s="83"/>
      <c r="J5" s="83"/>
      <c r="K5" s="83"/>
      <c r="L5" s="83"/>
    </row>
    <row r="6" s="71" customFormat="1" ht="15" customHeight="1" spans="1:12">
      <c r="A6" s="89"/>
      <c r="B6" s="90"/>
      <c r="C6" s="91"/>
      <c r="D6" s="87"/>
      <c r="E6" s="88"/>
      <c r="F6" s="87" t="s">
        <v>11</v>
      </c>
      <c r="G6" s="92"/>
      <c r="H6" s="92"/>
      <c r="I6" s="92"/>
      <c r="J6" s="92"/>
      <c r="K6" s="123"/>
      <c r="L6" s="98" t="s">
        <v>12</v>
      </c>
    </row>
    <row r="7" s="71" customFormat="1" ht="45" customHeight="1" spans="1:12">
      <c r="A7" s="93"/>
      <c r="B7" s="94"/>
      <c r="C7" s="91"/>
      <c r="D7" s="87"/>
      <c r="E7" s="88"/>
      <c r="F7" s="95" t="s">
        <v>16</v>
      </c>
      <c r="G7" s="96" t="s">
        <v>19</v>
      </c>
      <c r="H7" s="97" t="s">
        <v>21</v>
      </c>
      <c r="I7" s="97" t="s">
        <v>15</v>
      </c>
      <c r="J7" s="97" t="s">
        <v>25</v>
      </c>
      <c r="K7" s="97" t="s">
        <v>27</v>
      </c>
      <c r="L7" s="124"/>
    </row>
    <row r="8" s="71" customFormat="1" ht="18" customHeight="1" spans="1:12">
      <c r="A8" s="98" t="s">
        <v>11</v>
      </c>
      <c r="B8" s="99" t="s">
        <v>16</v>
      </c>
      <c r="C8" s="100">
        <v>116118354.58</v>
      </c>
      <c r="D8" s="101" t="s">
        <v>97</v>
      </c>
      <c r="E8" s="100"/>
      <c r="F8" s="100"/>
      <c r="G8" s="100"/>
      <c r="H8" s="102"/>
      <c r="I8" s="100"/>
      <c r="J8" s="100"/>
      <c r="K8" s="100"/>
      <c r="L8" s="100"/>
    </row>
    <row r="9" s="71" customFormat="1" ht="18" customHeight="1" spans="1:12">
      <c r="A9" s="103"/>
      <c r="B9" s="99" t="s">
        <v>19</v>
      </c>
      <c r="C9" s="100">
        <v>116118354.58</v>
      </c>
      <c r="D9" s="104" t="s">
        <v>26</v>
      </c>
      <c r="E9" s="100"/>
      <c r="F9" s="100"/>
      <c r="G9" s="100"/>
      <c r="H9" s="100"/>
      <c r="I9" s="100"/>
      <c r="J9" s="100"/>
      <c r="K9" s="100"/>
      <c r="L9" s="100"/>
    </row>
    <row r="10" s="71" customFormat="1" ht="18" customHeight="1" spans="1:12">
      <c r="A10" s="103"/>
      <c r="B10" s="105" t="s">
        <v>21</v>
      </c>
      <c r="C10" s="100"/>
      <c r="D10" s="104" t="s">
        <v>98</v>
      </c>
      <c r="E10" s="100"/>
      <c r="F10" s="100"/>
      <c r="G10" s="102"/>
      <c r="H10" s="102"/>
      <c r="I10" s="102"/>
      <c r="J10" s="102"/>
      <c r="K10" s="102"/>
      <c r="L10" s="102"/>
    </row>
    <row r="11" s="71" customFormat="1" ht="18" customHeight="1" spans="1:12">
      <c r="A11" s="103"/>
      <c r="B11" s="99" t="s">
        <v>23</v>
      </c>
      <c r="C11" s="102"/>
      <c r="D11" s="104" t="s">
        <v>99</v>
      </c>
      <c r="E11" s="100">
        <v>280469754.58</v>
      </c>
      <c r="F11" s="100">
        <v>116118354.58</v>
      </c>
      <c r="G11" s="100">
        <v>116118354.58</v>
      </c>
      <c r="H11" s="102"/>
      <c r="I11" s="102"/>
      <c r="J11" s="102"/>
      <c r="K11" s="102"/>
      <c r="L11" s="102"/>
    </row>
    <row r="12" s="71" customFormat="1" ht="18" customHeight="1" spans="1:12">
      <c r="A12" s="103"/>
      <c r="B12" s="105" t="s">
        <v>25</v>
      </c>
      <c r="C12" s="102"/>
      <c r="D12" s="104" t="s">
        <v>100</v>
      </c>
      <c r="E12" s="100"/>
      <c r="F12" s="100"/>
      <c r="G12" s="102"/>
      <c r="H12" s="102"/>
      <c r="I12" s="102"/>
      <c r="J12" s="102"/>
      <c r="K12" s="102"/>
      <c r="L12" s="102"/>
    </row>
    <row r="13" s="71" customFormat="1" ht="18" customHeight="1" spans="1:12">
      <c r="A13" s="103"/>
      <c r="B13" s="105" t="s">
        <v>27</v>
      </c>
      <c r="C13" s="102"/>
      <c r="D13" s="104" t="s">
        <v>101</v>
      </c>
      <c r="E13" s="100"/>
      <c r="F13" s="100"/>
      <c r="G13" s="100"/>
      <c r="H13" s="102"/>
      <c r="I13" s="102"/>
      <c r="J13" s="102"/>
      <c r="K13" s="102"/>
      <c r="L13" s="102"/>
    </row>
    <row r="14" s="71" customFormat="1" ht="18" customHeight="1" spans="1:12">
      <c r="A14" s="106" t="s">
        <v>12</v>
      </c>
      <c r="B14" s="106"/>
      <c r="C14" s="102"/>
      <c r="D14" s="101" t="s">
        <v>102</v>
      </c>
      <c r="E14" s="100"/>
      <c r="F14" s="100"/>
      <c r="G14" s="100"/>
      <c r="H14" s="102"/>
      <c r="I14" s="102"/>
      <c r="J14" s="102"/>
      <c r="K14" s="102"/>
      <c r="L14" s="102"/>
    </row>
    <row r="15" s="71" customFormat="1" ht="18" customHeight="1" spans="1:12">
      <c r="A15" s="106" t="s">
        <v>103</v>
      </c>
      <c r="B15" s="106"/>
      <c r="C15" s="107">
        <v>164351400</v>
      </c>
      <c r="D15" s="104" t="s">
        <v>104</v>
      </c>
      <c r="E15" s="100"/>
      <c r="F15" s="100"/>
      <c r="G15" s="100"/>
      <c r="H15" s="102"/>
      <c r="I15" s="102"/>
      <c r="J15" s="102"/>
      <c r="K15" s="102"/>
      <c r="L15" s="102"/>
    </row>
    <row r="16" s="71" customFormat="1" ht="18" customHeight="1" spans="1:12">
      <c r="A16" s="106" t="s">
        <v>15</v>
      </c>
      <c r="B16" s="106"/>
      <c r="C16" s="108"/>
      <c r="D16" s="101" t="s">
        <v>105</v>
      </c>
      <c r="E16" s="100"/>
      <c r="F16" s="100"/>
      <c r="G16" s="102"/>
      <c r="H16" s="102"/>
      <c r="I16" s="102"/>
      <c r="J16" s="102"/>
      <c r="K16" s="102"/>
      <c r="L16" s="102"/>
    </row>
    <row r="17" s="71" customFormat="1" ht="18" customHeight="1" spans="1:12">
      <c r="A17" s="109"/>
      <c r="B17" s="109"/>
      <c r="C17" s="110"/>
      <c r="D17" s="101" t="s">
        <v>106</v>
      </c>
      <c r="E17" s="100"/>
      <c r="F17" s="100"/>
      <c r="G17" s="102"/>
      <c r="H17" s="102"/>
      <c r="I17" s="102"/>
      <c r="J17" s="102"/>
      <c r="K17" s="102"/>
      <c r="L17" s="102"/>
    </row>
    <row r="18" s="71" customFormat="1" ht="18" customHeight="1" spans="1:12">
      <c r="A18" s="111"/>
      <c r="B18" s="112"/>
      <c r="C18" s="110"/>
      <c r="D18" s="104" t="s">
        <v>107</v>
      </c>
      <c r="E18" s="100"/>
      <c r="F18" s="100"/>
      <c r="G18" s="102"/>
      <c r="H18" s="102"/>
      <c r="I18" s="102"/>
      <c r="J18" s="102"/>
      <c r="K18" s="102"/>
      <c r="L18" s="102"/>
    </row>
    <row r="19" s="71" customFormat="1" ht="18" customHeight="1" spans="1:12">
      <c r="A19" s="111"/>
      <c r="B19" s="112"/>
      <c r="C19" s="110"/>
      <c r="D19" s="104" t="s">
        <v>108</v>
      </c>
      <c r="E19" s="100"/>
      <c r="F19" s="100"/>
      <c r="G19" s="102"/>
      <c r="H19" s="102"/>
      <c r="I19" s="102"/>
      <c r="J19" s="102"/>
      <c r="K19" s="102"/>
      <c r="L19" s="102"/>
    </row>
    <row r="20" s="71" customFormat="1" ht="18" customHeight="1" spans="1:13">
      <c r="A20" s="111"/>
      <c r="B20" s="112"/>
      <c r="C20" s="110"/>
      <c r="D20" s="104" t="s">
        <v>109</v>
      </c>
      <c r="E20" s="100"/>
      <c r="F20" s="100"/>
      <c r="G20" s="102"/>
      <c r="H20" s="102"/>
      <c r="I20" s="102"/>
      <c r="J20" s="102"/>
      <c r="K20" s="102"/>
      <c r="L20" s="102"/>
      <c r="M20" s="125"/>
    </row>
    <row r="21" s="71" customFormat="1" ht="18" customHeight="1" spans="1:12">
      <c r="A21" s="113"/>
      <c r="B21" s="114"/>
      <c r="C21" s="110"/>
      <c r="D21" s="104" t="s">
        <v>110</v>
      </c>
      <c r="E21" s="100"/>
      <c r="F21" s="100"/>
      <c r="G21" s="115"/>
      <c r="H21" s="115"/>
      <c r="I21" s="115"/>
      <c r="J21" s="115"/>
      <c r="K21" s="115"/>
      <c r="L21" s="115"/>
    </row>
    <row r="22" s="71" customFormat="1" ht="18" customHeight="1" spans="1:12">
      <c r="A22" s="111"/>
      <c r="B22" s="112"/>
      <c r="C22" s="110"/>
      <c r="D22" s="104" t="s">
        <v>111</v>
      </c>
      <c r="E22" s="100"/>
      <c r="F22" s="100"/>
      <c r="G22" s="100"/>
      <c r="H22" s="115"/>
      <c r="I22" s="100"/>
      <c r="J22" s="100"/>
      <c r="K22" s="100"/>
      <c r="L22" s="100"/>
    </row>
    <row r="23" s="71" customFormat="1" ht="18" customHeight="1" spans="1:12">
      <c r="A23" s="111"/>
      <c r="B23" s="112"/>
      <c r="C23" s="110"/>
      <c r="D23" s="104" t="s">
        <v>112</v>
      </c>
      <c r="E23" s="100"/>
      <c r="F23" s="100"/>
      <c r="G23" s="100"/>
      <c r="H23" s="115"/>
      <c r="I23" s="100"/>
      <c r="J23" s="100"/>
      <c r="K23" s="100"/>
      <c r="L23" s="100"/>
    </row>
    <row r="24" s="71" customFormat="1" ht="18" customHeight="1" spans="1:12">
      <c r="A24" s="106"/>
      <c r="B24" s="106"/>
      <c r="C24" s="100"/>
      <c r="D24" s="104" t="s">
        <v>113</v>
      </c>
      <c r="E24" s="100"/>
      <c r="F24" s="100"/>
      <c r="G24" s="100"/>
      <c r="H24" s="115"/>
      <c r="I24" s="100"/>
      <c r="J24" s="100"/>
      <c r="K24" s="100"/>
      <c r="L24" s="100"/>
    </row>
    <row r="25" s="71" customFormat="1" ht="18" customHeight="1" spans="1:12">
      <c r="A25" s="116"/>
      <c r="B25" s="117"/>
      <c r="C25" s="100"/>
      <c r="D25" s="104" t="s">
        <v>114</v>
      </c>
      <c r="E25" s="100"/>
      <c r="F25" s="100"/>
      <c r="G25" s="100"/>
      <c r="H25" s="115"/>
      <c r="I25" s="100"/>
      <c r="J25" s="100"/>
      <c r="K25" s="100"/>
      <c r="L25" s="100"/>
    </row>
    <row r="26" s="71" customFormat="1" ht="18" customHeight="1" spans="1:12">
      <c r="A26" s="116"/>
      <c r="B26" s="117"/>
      <c r="C26" s="100"/>
      <c r="D26" s="104" t="s">
        <v>115</v>
      </c>
      <c r="E26" s="100"/>
      <c r="F26" s="100"/>
      <c r="G26" s="100"/>
      <c r="H26" s="115"/>
      <c r="I26" s="100"/>
      <c r="J26" s="100"/>
      <c r="K26" s="100"/>
      <c r="L26" s="100"/>
    </row>
    <row r="27" s="71" customFormat="1" ht="18" customHeight="1" spans="1:12">
      <c r="A27" s="116"/>
      <c r="B27" s="117"/>
      <c r="C27" s="100"/>
      <c r="D27" s="104" t="s">
        <v>116</v>
      </c>
      <c r="E27" s="100"/>
      <c r="F27" s="100"/>
      <c r="G27" s="100"/>
      <c r="H27" s="115"/>
      <c r="I27" s="100"/>
      <c r="J27" s="100"/>
      <c r="K27" s="100"/>
      <c r="L27" s="100"/>
    </row>
    <row r="28" s="71" customFormat="1" ht="18" customHeight="1" spans="1:12">
      <c r="A28" s="116"/>
      <c r="B28" s="117"/>
      <c r="C28" s="100"/>
      <c r="D28" s="104" t="s">
        <v>117</v>
      </c>
      <c r="E28" s="100"/>
      <c r="F28" s="100"/>
      <c r="G28" s="100"/>
      <c r="H28" s="115"/>
      <c r="I28" s="100"/>
      <c r="J28" s="100"/>
      <c r="K28" s="100"/>
      <c r="L28" s="100"/>
    </row>
    <row r="29" s="71" customFormat="1" ht="18" customHeight="1" spans="1:12">
      <c r="A29" s="116"/>
      <c r="B29" s="117"/>
      <c r="C29" s="100"/>
      <c r="D29" s="104" t="s">
        <v>118</v>
      </c>
      <c r="E29" s="100"/>
      <c r="F29" s="100"/>
      <c r="G29" s="100"/>
      <c r="H29" s="115"/>
      <c r="I29" s="100"/>
      <c r="J29" s="100"/>
      <c r="K29" s="100"/>
      <c r="L29" s="100"/>
    </row>
    <row r="30" s="71" customFormat="1" ht="18" customHeight="1" spans="1:12">
      <c r="A30" s="116"/>
      <c r="B30" s="117"/>
      <c r="C30" s="100"/>
      <c r="D30" s="104" t="s">
        <v>119</v>
      </c>
      <c r="E30" s="100"/>
      <c r="F30" s="100"/>
      <c r="G30" s="100"/>
      <c r="H30" s="115"/>
      <c r="I30" s="100"/>
      <c r="J30" s="100"/>
      <c r="K30" s="100"/>
      <c r="L30" s="100"/>
    </row>
    <row r="31" s="71" customFormat="1" ht="18" customHeight="1" spans="1:12">
      <c r="A31" s="116"/>
      <c r="B31" s="117"/>
      <c r="C31" s="100"/>
      <c r="D31" s="104" t="s">
        <v>120</v>
      </c>
      <c r="E31" s="100"/>
      <c r="F31" s="100"/>
      <c r="G31" s="100"/>
      <c r="H31" s="115"/>
      <c r="I31" s="100"/>
      <c r="J31" s="100"/>
      <c r="K31" s="100"/>
      <c r="L31" s="100"/>
    </row>
    <row r="32" s="71" customFormat="1" ht="18" customHeight="1" spans="1:12">
      <c r="A32" s="80" t="s">
        <v>37</v>
      </c>
      <c r="B32" s="82"/>
      <c r="C32" s="102">
        <f>C8+C15</f>
        <v>280469754.58</v>
      </c>
      <c r="D32" s="118" t="s">
        <v>121</v>
      </c>
      <c r="E32" s="100">
        <v>280469754.58</v>
      </c>
      <c r="F32" s="100">
        <v>116118354.58</v>
      </c>
      <c r="G32" s="100">
        <v>116118354.58</v>
      </c>
      <c r="H32" s="102"/>
      <c r="I32" s="100"/>
      <c r="J32" s="100"/>
      <c r="K32" s="100"/>
      <c r="L32" s="100"/>
    </row>
    <row r="33" s="71" customFormat="1" ht="14.25" spans="1:4">
      <c r="A33" s="119"/>
      <c r="B33" s="119"/>
      <c r="D33" s="35"/>
    </row>
    <row r="34" s="71" customFormat="1" ht="14.25" spans="1:2">
      <c r="A34" s="119"/>
      <c r="B34" s="119"/>
    </row>
    <row r="35" s="71" customFormat="1" ht="14.25" spans="1:2">
      <c r="A35" s="119"/>
      <c r="B35" s="119"/>
    </row>
    <row r="36" s="71" customFormat="1" ht="14.25" spans="1:2">
      <c r="A36" s="119"/>
      <c r="B36" s="119"/>
    </row>
    <row r="37" s="71" customFormat="1" ht="14.25" spans="1:2">
      <c r="A37" s="119"/>
      <c r="B37" s="119"/>
    </row>
    <row r="38" s="71" customFormat="1" ht="14.25" spans="1:2">
      <c r="A38" s="119"/>
      <c r="B38" s="119"/>
    </row>
    <row r="39" s="71" customFormat="1" ht="14.25" spans="1:2">
      <c r="A39" s="119"/>
      <c r="B39" s="119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A3" sqref="A3:E3"/>
    </sheetView>
  </sheetViews>
  <sheetFormatPr defaultColWidth="7.25" defaultRowHeight="11.25"/>
  <cols>
    <col min="1" max="1" width="3.625" style="3" customWidth="1"/>
    <col min="2" max="2" width="3.5" style="3" customWidth="1"/>
    <col min="3" max="3" width="3" style="3" customWidth="1"/>
    <col min="4" max="4" width="6.25" style="3" customWidth="1"/>
    <col min="5" max="5" width="25.125" style="3" customWidth="1"/>
    <col min="6" max="6" width="16.5" style="3" customWidth="1"/>
    <col min="7" max="7" width="15.75" style="3" customWidth="1"/>
    <col min="8" max="8" width="14.375" style="3" customWidth="1"/>
    <col min="9" max="9" width="13.875" style="3" customWidth="1"/>
    <col min="10" max="10" width="14.75" style="3" customWidth="1"/>
    <col min="11" max="11" width="16.625" style="3" customWidth="1"/>
    <col min="12" max="12" width="14.25" style="3" customWidth="1"/>
    <col min="13" max="13" width="15.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122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86</v>
      </c>
      <c r="H4" s="16"/>
      <c r="I4" s="16"/>
      <c r="J4" s="29"/>
      <c r="K4" s="30" t="s">
        <v>87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88</v>
      </c>
      <c r="I5" s="31" t="s">
        <v>89</v>
      </c>
      <c r="J5" s="15" t="s">
        <v>90</v>
      </c>
      <c r="K5" s="15" t="s">
        <v>16</v>
      </c>
      <c r="L5" s="15" t="s">
        <v>91</v>
      </c>
      <c r="M5" s="15" t="s">
        <v>92</v>
      </c>
    </row>
    <row r="6" s="2" customFormat="1" ht="20.1" customHeight="1" spans="1:13">
      <c r="A6" s="59"/>
      <c r="B6" s="59"/>
      <c r="C6" s="59"/>
      <c r="D6" s="59" t="s">
        <v>48</v>
      </c>
      <c r="E6" s="60" t="s">
        <v>8</v>
      </c>
      <c r="F6" s="61">
        <f>G6+K6</f>
        <v>116118354.58</v>
      </c>
      <c r="G6" s="62">
        <f>H6+I6+J6</f>
        <v>101703438.58</v>
      </c>
      <c r="H6" s="61">
        <f>H7+H18+H19+H23</f>
        <v>88683376</v>
      </c>
      <c r="I6" s="61">
        <f>I7+I18+I19+I23</f>
        <v>313020.78</v>
      </c>
      <c r="J6" s="61">
        <f>J7+J18+J19+J23</f>
        <v>12707041.8</v>
      </c>
      <c r="K6" s="70">
        <f t="shared" ref="K6:K30" si="0">L6+M6</f>
        <v>14414916</v>
      </c>
      <c r="L6" s="61">
        <f>L7+L18+L19+L23</f>
        <v>14414916</v>
      </c>
      <c r="M6" s="61">
        <f>M7+M18+M19+M23</f>
        <v>0</v>
      </c>
    </row>
    <row r="7" s="1" customFormat="1" ht="20.1" customHeight="1" spans="1:13">
      <c r="A7" s="59" t="s">
        <v>49</v>
      </c>
      <c r="B7" s="59"/>
      <c r="C7" s="59"/>
      <c r="D7" s="59" t="s">
        <v>48</v>
      </c>
      <c r="E7" s="60"/>
      <c r="F7" s="61">
        <f t="shared" ref="F6:F30" si="1">G7+K7</f>
        <v>55827456.78</v>
      </c>
      <c r="G7" s="62">
        <f t="shared" ref="G6:G30" si="2">H7+I7+J7</f>
        <v>41452540.78</v>
      </c>
      <c r="H7" s="61">
        <f t="shared" ref="H7:J7" si="3">H8+H11+H17</f>
        <v>28591340</v>
      </c>
      <c r="I7" s="61">
        <f t="shared" si="3"/>
        <v>313020.78</v>
      </c>
      <c r="J7" s="61">
        <f t="shared" si="3"/>
        <v>12548180</v>
      </c>
      <c r="K7" s="70">
        <f t="shared" si="0"/>
        <v>14374916</v>
      </c>
      <c r="L7" s="61">
        <f>L8+L11+L17</f>
        <v>14374916</v>
      </c>
      <c r="M7" s="61">
        <f>M8+M11+M17</f>
        <v>0</v>
      </c>
    </row>
    <row r="8" s="2" customFormat="1" ht="20.1" customHeight="1" spans="1:13">
      <c r="A8" s="59" t="s">
        <v>49</v>
      </c>
      <c r="B8" s="59" t="s">
        <v>50</v>
      </c>
      <c r="C8" s="59"/>
      <c r="D8" s="59" t="s">
        <v>48</v>
      </c>
      <c r="E8" s="63" t="s">
        <v>51</v>
      </c>
      <c r="F8" s="61">
        <f t="shared" si="1"/>
        <v>2015004.59</v>
      </c>
      <c r="G8" s="62">
        <f t="shared" si="2"/>
        <v>1855004.59</v>
      </c>
      <c r="H8" s="61">
        <f t="shared" ref="H8:J8" si="4">H9+H10</f>
        <v>1767044</v>
      </c>
      <c r="I8" s="61">
        <f t="shared" si="4"/>
        <v>75000.59</v>
      </c>
      <c r="J8" s="61">
        <f t="shared" si="4"/>
        <v>12960</v>
      </c>
      <c r="K8" s="70">
        <f t="shared" si="0"/>
        <v>160000</v>
      </c>
      <c r="L8" s="61">
        <f>L9+L10</f>
        <v>160000</v>
      </c>
      <c r="M8" s="61">
        <f>M9+M10</f>
        <v>0</v>
      </c>
    </row>
    <row r="9" s="2" customFormat="1" ht="20.1" customHeight="1" spans="1:13">
      <c r="A9" s="59"/>
      <c r="B9" s="59" t="s">
        <v>50</v>
      </c>
      <c r="C9" s="59" t="s">
        <v>50</v>
      </c>
      <c r="D9" s="59" t="s">
        <v>48</v>
      </c>
      <c r="E9" s="60" t="s">
        <v>52</v>
      </c>
      <c r="F9" s="61">
        <f t="shared" si="1"/>
        <v>1895004.59</v>
      </c>
      <c r="G9" s="62">
        <f t="shared" si="2"/>
        <v>1855004.59</v>
      </c>
      <c r="H9" s="61">
        <v>1767044</v>
      </c>
      <c r="I9" s="61">
        <v>75000.59</v>
      </c>
      <c r="J9" s="61">
        <v>12960</v>
      </c>
      <c r="K9" s="70">
        <f t="shared" si="0"/>
        <v>40000</v>
      </c>
      <c r="L9" s="70">
        <v>40000</v>
      </c>
      <c r="M9" s="70"/>
    </row>
    <row r="10" s="2" customFormat="1" ht="20.1" customHeight="1" spans="1:13">
      <c r="A10" s="64"/>
      <c r="B10" s="64"/>
      <c r="C10" s="64" t="s">
        <v>53</v>
      </c>
      <c r="D10" s="59" t="s">
        <v>48</v>
      </c>
      <c r="E10" s="60" t="s">
        <v>54</v>
      </c>
      <c r="F10" s="61">
        <f t="shared" si="1"/>
        <v>120000</v>
      </c>
      <c r="G10" s="62">
        <f t="shared" si="2"/>
        <v>0</v>
      </c>
      <c r="H10" s="61"/>
      <c r="I10" s="61"/>
      <c r="J10" s="61"/>
      <c r="K10" s="70">
        <f t="shared" si="0"/>
        <v>120000</v>
      </c>
      <c r="L10" s="70">
        <v>120000</v>
      </c>
      <c r="M10" s="70"/>
    </row>
    <row r="11" s="1" customFormat="1" ht="20.1" customHeight="1" spans="1:13">
      <c r="A11" s="65"/>
      <c r="B11" s="65" t="s">
        <v>55</v>
      </c>
      <c r="C11" s="65"/>
      <c r="D11" s="59" t="s">
        <v>48</v>
      </c>
      <c r="E11" s="60" t="s">
        <v>56</v>
      </c>
      <c r="F11" s="61">
        <f t="shared" si="1"/>
        <v>47984036.19</v>
      </c>
      <c r="G11" s="62">
        <f t="shared" si="2"/>
        <v>39597536.19</v>
      </c>
      <c r="H11" s="61">
        <f t="shared" ref="H11:J11" si="5">H12+H13+H14+H15+H16</f>
        <v>26824296</v>
      </c>
      <c r="I11" s="61">
        <f t="shared" si="5"/>
        <v>238020.19</v>
      </c>
      <c r="J11" s="61">
        <f t="shared" si="5"/>
        <v>12535220</v>
      </c>
      <c r="K11" s="70">
        <f t="shared" si="0"/>
        <v>8386500</v>
      </c>
      <c r="L11" s="61">
        <f>L12+L13+L14+L15+L16</f>
        <v>8386500</v>
      </c>
      <c r="M11" s="61">
        <f>M12+M13+M14+M15+M16</f>
        <v>0</v>
      </c>
    </row>
    <row r="12" s="1" customFormat="1" ht="20.1" customHeight="1" spans="1:13">
      <c r="A12" s="65"/>
      <c r="B12" s="65"/>
      <c r="C12" s="65" t="s">
        <v>50</v>
      </c>
      <c r="D12" s="59" t="s">
        <v>48</v>
      </c>
      <c r="E12" s="60" t="s">
        <v>57</v>
      </c>
      <c r="F12" s="61">
        <f t="shared" si="1"/>
        <v>7121500</v>
      </c>
      <c r="G12" s="62">
        <f t="shared" si="2"/>
        <v>0</v>
      </c>
      <c r="H12" s="61"/>
      <c r="I12" s="61"/>
      <c r="J12" s="61"/>
      <c r="K12" s="70">
        <f t="shared" si="0"/>
        <v>7121500</v>
      </c>
      <c r="L12" s="70">
        <v>7121500</v>
      </c>
      <c r="M12" s="70"/>
    </row>
    <row r="13" s="1" customFormat="1" ht="20.1" customHeight="1" spans="1:13">
      <c r="A13" s="65"/>
      <c r="B13" s="65"/>
      <c r="C13" s="65" t="s">
        <v>55</v>
      </c>
      <c r="D13" s="59" t="s">
        <v>48</v>
      </c>
      <c r="E13" s="60" t="s">
        <v>58</v>
      </c>
      <c r="F13" s="61">
        <f t="shared" si="1"/>
        <v>19603200.88</v>
      </c>
      <c r="G13" s="62">
        <f t="shared" si="2"/>
        <v>19603200.88</v>
      </c>
      <c r="H13" s="61">
        <v>18031020</v>
      </c>
      <c r="I13" s="61">
        <v>132500.88</v>
      </c>
      <c r="J13" s="61">
        <v>1439680</v>
      </c>
      <c r="K13" s="70">
        <f t="shared" si="0"/>
        <v>0</v>
      </c>
      <c r="L13" s="70"/>
      <c r="M13" s="70"/>
    </row>
    <row r="14" s="1" customFormat="1" ht="20.1" customHeight="1" spans="1:13">
      <c r="A14" s="65"/>
      <c r="B14" s="65"/>
      <c r="C14" s="65" t="s">
        <v>59</v>
      </c>
      <c r="D14" s="59" t="s">
        <v>48</v>
      </c>
      <c r="E14" s="60" t="s">
        <v>60</v>
      </c>
      <c r="F14" s="61">
        <f t="shared" si="1"/>
        <v>14130415.31</v>
      </c>
      <c r="G14" s="62">
        <f t="shared" si="2"/>
        <v>14130415.31</v>
      </c>
      <c r="H14" s="61">
        <v>8793276</v>
      </c>
      <c r="I14" s="61">
        <v>105519.31</v>
      </c>
      <c r="J14" s="61">
        <v>5231620</v>
      </c>
      <c r="K14" s="70">
        <f t="shared" si="0"/>
        <v>0</v>
      </c>
      <c r="L14" s="70"/>
      <c r="M14" s="70"/>
    </row>
    <row r="15" s="1" customFormat="1" ht="20.1" customHeight="1" spans="1:13">
      <c r="A15" s="65"/>
      <c r="B15" s="65"/>
      <c r="C15" s="65" t="s">
        <v>61</v>
      </c>
      <c r="D15" s="59" t="s">
        <v>48</v>
      </c>
      <c r="E15" s="60" t="s">
        <v>62</v>
      </c>
      <c r="F15" s="66">
        <f t="shared" si="1"/>
        <v>140000</v>
      </c>
      <c r="G15" s="67">
        <f t="shared" si="2"/>
        <v>0</v>
      </c>
      <c r="H15" s="66"/>
      <c r="I15" s="66"/>
      <c r="J15" s="66"/>
      <c r="K15" s="68">
        <f t="shared" si="0"/>
        <v>140000</v>
      </c>
      <c r="L15" s="68">
        <v>140000</v>
      </c>
      <c r="M15" s="68"/>
    </row>
    <row r="16" s="1" customFormat="1" ht="20.1" customHeight="1" spans="1:13">
      <c r="A16" s="65"/>
      <c r="B16" s="65"/>
      <c r="C16" s="65" t="s">
        <v>53</v>
      </c>
      <c r="D16" s="59" t="s">
        <v>48</v>
      </c>
      <c r="E16" s="60" t="s">
        <v>63</v>
      </c>
      <c r="F16" s="66">
        <f t="shared" si="1"/>
        <v>6988920</v>
      </c>
      <c r="G16" s="67">
        <f t="shared" si="2"/>
        <v>5863920</v>
      </c>
      <c r="H16" s="68"/>
      <c r="I16" s="68"/>
      <c r="J16" s="68">
        <v>5863920</v>
      </c>
      <c r="K16" s="68">
        <f t="shared" si="0"/>
        <v>1125000</v>
      </c>
      <c r="L16" s="68">
        <v>1125000</v>
      </c>
      <c r="M16" s="68"/>
    </row>
    <row r="17" s="1" customFormat="1" ht="20.1" customHeight="1" spans="1:13">
      <c r="A17" s="65"/>
      <c r="B17" s="65" t="s">
        <v>53</v>
      </c>
      <c r="C17" s="65" t="s">
        <v>53</v>
      </c>
      <c r="D17" s="59" t="s">
        <v>48</v>
      </c>
      <c r="E17" s="60" t="s">
        <v>64</v>
      </c>
      <c r="F17" s="66">
        <f t="shared" si="1"/>
        <v>5828416</v>
      </c>
      <c r="G17" s="67">
        <f t="shared" si="2"/>
        <v>0</v>
      </c>
      <c r="H17" s="68"/>
      <c r="I17" s="68"/>
      <c r="J17" s="68"/>
      <c r="K17" s="68">
        <f t="shared" si="0"/>
        <v>5828416</v>
      </c>
      <c r="L17" s="68">
        <v>5828416</v>
      </c>
      <c r="M17" s="68"/>
    </row>
    <row r="18" s="1" customFormat="1" ht="20.1" customHeight="1" spans="1:13">
      <c r="A18" s="65" t="s">
        <v>65</v>
      </c>
      <c r="B18" s="65" t="s">
        <v>59</v>
      </c>
      <c r="C18" s="65" t="s">
        <v>66</v>
      </c>
      <c r="D18" s="59" t="s">
        <v>48</v>
      </c>
      <c r="E18" s="60" t="s">
        <v>67</v>
      </c>
      <c r="F18" s="66">
        <f t="shared" si="1"/>
        <v>40000</v>
      </c>
      <c r="G18" s="67">
        <f t="shared" si="2"/>
        <v>0</v>
      </c>
      <c r="H18" s="69"/>
      <c r="I18" s="69"/>
      <c r="J18" s="69"/>
      <c r="K18" s="68">
        <f t="shared" si="0"/>
        <v>40000</v>
      </c>
      <c r="L18" s="69">
        <v>40000</v>
      </c>
      <c r="M18" s="69"/>
    </row>
    <row r="19" s="1" customFormat="1" ht="20.1" customHeight="1" spans="1:13">
      <c r="A19" s="65" t="s">
        <v>68</v>
      </c>
      <c r="B19" s="65"/>
      <c r="C19" s="65"/>
      <c r="D19" s="59" t="s">
        <v>48</v>
      </c>
      <c r="E19" s="63" t="s">
        <v>69</v>
      </c>
      <c r="F19" s="66">
        <f t="shared" si="1"/>
        <v>41615321.8</v>
      </c>
      <c r="G19" s="67">
        <f t="shared" si="2"/>
        <v>41615321.8</v>
      </c>
      <c r="H19" s="69">
        <f t="shared" ref="H19:J19" si="6">H20</f>
        <v>41456460</v>
      </c>
      <c r="I19" s="69">
        <f t="shared" si="6"/>
        <v>0</v>
      </c>
      <c r="J19" s="69">
        <f t="shared" si="6"/>
        <v>158861.8</v>
      </c>
      <c r="K19" s="68">
        <f t="shared" si="0"/>
        <v>0</v>
      </c>
      <c r="L19" s="69">
        <f>L20</f>
        <v>0</v>
      </c>
      <c r="M19" s="69">
        <f>M20</f>
        <v>0</v>
      </c>
    </row>
    <row r="20" s="1" customFormat="1" ht="20.1" customHeight="1" spans="1:13">
      <c r="A20" s="65"/>
      <c r="B20" s="65" t="s">
        <v>70</v>
      </c>
      <c r="C20" s="65"/>
      <c r="D20" s="59" t="s">
        <v>48</v>
      </c>
      <c r="E20" s="63" t="s">
        <v>71</v>
      </c>
      <c r="F20" s="66">
        <f t="shared" si="1"/>
        <v>41615321.8</v>
      </c>
      <c r="G20" s="67">
        <f t="shared" si="2"/>
        <v>41615321.8</v>
      </c>
      <c r="H20" s="69">
        <f t="shared" ref="H20:J20" si="7">H21+H22</f>
        <v>41456460</v>
      </c>
      <c r="I20" s="69">
        <f t="shared" si="7"/>
        <v>0</v>
      </c>
      <c r="J20" s="69">
        <f t="shared" si="7"/>
        <v>158861.8</v>
      </c>
      <c r="K20" s="68">
        <f t="shared" si="0"/>
        <v>0</v>
      </c>
      <c r="L20" s="69">
        <f>L21+L22</f>
        <v>0</v>
      </c>
      <c r="M20" s="69">
        <f>M21+M22</f>
        <v>0</v>
      </c>
    </row>
    <row r="21" s="1" customFormat="1" ht="20.1" customHeight="1" spans="1:13">
      <c r="A21" s="65"/>
      <c r="B21" s="65"/>
      <c r="C21" s="65" t="s">
        <v>50</v>
      </c>
      <c r="D21" s="59" t="s">
        <v>48</v>
      </c>
      <c r="E21" s="63" t="s">
        <v>72</v>
      </c>
      <c r="F21" s="66">
        <f t="shared" si="1"/>
        <v>158861.8</v>
      </c>
      <c r="G21" s="67">
        <f t="shared" si="2"/>
        <v>158861.8</v>
      </c>
      <c r="H21" s="69"/>
      <c r="I21" s="69"/>
      <c r="J21" s="69">
        <v>158861.8</v>
      </c>
      <c r="K21" s="68">
        <f t="shared" si="0"/>
        <v>0</v>
      </c>
      <c r="L21" s="69"/>
      <c r="M21" s="69"/>
    </row>
    <row r="22" s="1" customFormat="1" ht="20.1" customHeight="1" spans="1:13">
      <c r="A22" s="65"/>
      <c r="B22" s="65"/>
      <c r="C22" s="65" t="s">
        <v>70</v>
      </c>
      <c r="D22" s="59" t="s">
        <v>48</v>
      </c>
      <c r="E22" s="63" t="s">
        <v>73</v>
      </c>
      <c r="F22" s="66">
        <f t="shared" si="1"/>
        <v>41456460</v>
      </c>
      <c r="G22" s="67">
        <f t="shared" si="2"/>
        <v>41456460</v>
      </c>
      <c r="H22" s="69">
        <v>41456460</v>
      </c>
      <c r="I22" s="69"/>
      <c r="J22" s="69"/>
      <c r="K22" s="68">
        <f t="shared" si="0"/>
        <v>0</v>
      </c>
      <c r="L22" s="69"/>
      <c r="M22" s="69"/>
    </row>
    <row r="23" s="1" customFormat="1" ht="20.1" customHeight="1" spans="1:13">
      <c r="A23" s="65" t="s">
        <v>74</v>
      </c>
      <c r="B23" s="65"/>
      <c r="C23" s="65"/>
      <c r="D23" s="59" t="s">
        <v>48</v>
      </c>
      <c r="E23" s="63" t="s">
        <v>75</v>
      </c>
      <c r="F23" s="66">
        <f t="shared" si="1"/>
        <v>18635576</v>
      </c>
      <c r="G23" s="67">
        <f t="shared" si="2"/>
        <v>18635576</v>
      </c>
      <c r="H23" s="69">
        <f t="shared" ref="H23:J23" si="8">H24</f>
        <v>18635576</v>
      </c>
      <c r="I23" s="69">
        <f t="shared" si="8"/>
        <v>0</v>
      </c>
      <c r="J23" s="69">
        <f t="shared" si="8"/>
        <v>0</v>
      </c>
      <c r="K23" s="68">
        <f t="shared" si="0"/>
        <v>0</v>
      </c>
      <c r="L23" s="69">
        <f>L24</f>
        <v>0</v>
      </c>
      <c r="M23" s="69">
        <f>M24</f>
        <v>0</v>
      </c>
    </row>
    <row r="24" s="1" customFormat="1" ht="20.1" customHeight="1" spans="1:13">
      <c r="A24" s="65"/>
      <c r="B24" s="65" t="s">
        <v>76</v>
      </c>
      <c r="C24" s="65"/>
      <c r="D24" s="59" t="s">
        <v>48</v>
      </c>
      <c r="E24" s="63" t="s">
        <v>77</v>
      </c>
      <c r="F24" s="66">
        <f t="shared" si="1"/>
        <v>18635576</v>
      </c>
      <c r="G24" s="67">
        <f t="shared" si="2"/>
        <v>18635576</v>
      </c>
      <c r="H24" s="69">
        <f t="shared" ref="H24:J24" si="9">H25+H26+H27</f>
        <v>18635576</v>
      </c>
      <c r="I24" s="69">
        <f t="shared" si="9"/>
        <v>0</v>
      </c>
      <c r="J24" s="69">
        <f t="shared" si="9"/>
        <v>0</v>
      </c>
      <c r="K24" s="68">
        <f t="shared" si="0"/>
        <v>0</v>
      </c>
      <c r="L24" s="69">
        <f>L25+L26+L27</f>
        <v>0</v>
      </c>
      <c r="M24" s="69">
        <f>M25+M26+M27</f>
        <v>0</v>
      </c>
    </row>
    <row r="25" ht="20.1" customHeight="1" spans="1:13">
      <c r="A25" s="65"/>
      <c r="B25" s="65"/>
      <c r="C25" s="65" t="s">
        <v>50</v>
      </c>
      <c r="D25" s="59" t="s">
        <v>48</v>
      </c>
      <c r="E25" s="63" t="s">
        <v>78</v>
      </c>
      <c r="F25" s="66">
        <f t="shared" si="1"/>
        <v>108444</v>
      </c>
      <c r="G25" s="67">
        <f t="shared" si="2"/>
        <v>108444</v>
      </c>
      <c r="H25" s="69">
        <v>108444</v>
      </c>
      <c r="I25" s="69"/>
      <c r="J25" s="69"/>
      <c r="K25" s="68">
        <f t="shared" si="0"/>
        <v>0</v>
      </c>
      <c r="L25" s="69"/>
      <c r="M25" s="69"/>
    </row>
    <row r="26" ht="20.1" customHeight="1" spans="1:13">
      <c r="A26" s="65"/>
      <c r="B26" s="65"/>
      <c r="C26" s="65" t="s">
        <v>55</v>
      </c>
      <c r="D26" s="59" t="s">
        <v>48</v>
      </c>
      <c r="E26" s="63" t="s">
        <v>79</v>
      </c>
      <c r="F26" s="66">
        <f t="shared" si="1"/>
        <v>14752548</v>
      </c>
      <c r="G26" s="67">
        <f t="shared" si="2"/>
        <v>14752548</v>
      </c>
      <c r="H26" s="69">
        <v>14752548</v>
      </c>
      <c r="I26" s="69"/>
      <c r="J26" s="69"/>
      <c r="K26" s="68">
        <f t="shared" si="0"/>
        <v>0</v>
      </c>
      <c r="L26" s="69"/>
      <c r="M26" s="69"/>
    </row>
    <row r="27" ht="20.1" customHeight="1" spans="1:13">
      <c r="A27" s="65"/>
      <c r="B27" s="65"/>
      <c r="C27" s="65" t="s">
        <v>53</v>
      </c>
      <c r="D27" s="59" t="s">
        <v>48</v>
      </c>
      <c r="E27" s="63" t="s">
        <v>80</v>
      </c>
      <c r="F27" s="66">
        <f t="shared" si="1"/>
        <v>3774584</v>
      </c>
      <c r="G27" s="67">
        <f t="shared" si="2"/>
        <v>3774584</v>
      </c>
      <c r="H27" s="69">
        <v>3774584</v>
      </c>
      <c r="I27" s="69"/>
      <c r="J27" s="69"/>
      <c r="K27" s="68">
        <f t="shared" si="0"/>
        <v>0</v>
      </c>
      <c r="L27" s="69"/>
      <c r="M27" s="69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B3" sqref="B3:C3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123</v>
      </c>
      <c r="B2" s="49"/>
      <c r="C2" s="49"/>
      <c r="D2" s="49"/>
      <c r="E2" s="49"/>
    </row>
    <row r="3" spans="1:5">
      <c r="A3" s="50" t="s">
        <v>124</v>
      </c>
      <c r="B3" s="51" t="s">
        <v>125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126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f>D7+D16+D38</f>
        <v>101703438.58</v>
      </c>
      <c r="E6" s="57">
        <f>E7+E16+E38</f>
        <v>116118354.58</v>
      </c>
    </row>
    <row r="7" ht="18.75" customHeight="1" spans="1:5">
      <c r="A7" s="58">
        <v>301</v>
      </c>
      <c r="B7" s="58"/>
      <c r="C7" s="57" t="s">
        <v>88</v>
      </c>
      <c r="D7" s="57">
        <f>D8+D9+D10+D11+D12+D13+D14+D15</f>
        <v>88683376</v>
      </c>
      <c r="E7" s="57">
        <f>E8+E9+E10+E11+E12+E13+E14+E15</f>
        <v>88683376</v>
      </c>
    </row>
    <row r="8" ht="18.75" customHeight="1" spans="1:5">
      <c r="A8" s="58">
        <v>301</v>
      </c>
      <c r="B8" s="58" t="s">
        <v>50</v>
      </c>
      <c r="C8" s="57" t="s">
        <v>127</v>
      </c>
      <c r="D8" s="57">
        <v>1076124</v>
      </c>
      <c r="E8" s="57">
        <v>1076124</v>
      </c>
    </row>
    <row r="9" ht="18.75" customHeight="1" spans="1:5">
      <c r="A9" s="58">
        <v>301</v>
      </c>
      <c r="B9" s="58" t="s">
        <v>55</v>
      </c>
      <c r="C9" s="57" t="s">
        <v>128</v>
      </c>
      <c r="D9" s="57">
        <v>432000</v>
      </c>
      <c r="E9" s="57">
        <v>432000</v>
      </c>
    </row>
    <row r="10" ht="18.75" customHeight="1" spans="1:5">
      <c r="A10" s="58">
        <v>301</v>
      </c>
      <c r="B10" s="58" t="s">
        <v>59</v>
      </c>
      <c r="C10" s="57" t="s">
        <v>129</v>
      </c>
      <c r="D10" s="57"/>
      <c r="E10" s="57"/>
    </row>
    <row r="11" ht="18.75" customHeight="1" spans="1:5">
      <c r="A11" s="58">
        <v>301</v>
      </c>
      <c r="B11" s="58" t="s">
        <v>61</v>
      </c>
      <c r="C11" s="57" t="s">
        <v>130</v>
      </c>
      <c r="D11" s="57">
        <v>18246876</v>
      </c>
      <c r="E11" s="57">
        <v>18246876</v>
      </c>
    </row>
    <row r="12" ht="18.75" customHeight="1" spans="1:5">
      <c r="A12" s="58">
        <v>301</v>
      </c>
      <c r="B12" s="58" t="s">
        <v>131</v>
      </c>
      <c r="C12" s="57" t="s">
        <v>132</v>
      </c>
      <c r="D12" s="57"/>
      <c r="E12" s="57"/>
    </row>
    <row r="13" ht="20.25" customHeight="1" spans="1:5">
      <c r="A13" s="58">
        <v>301</v>
      </c>
      <c r="B13" s="58" t="s">
        <v>66</v>
      </c>
      <c r="C13" s="57" t="s">
        <v>133</v>
      </c>
      <c r="D13" s="57">
        <v>41456460</v>
      </c>
      <c r="E13" s="57">
        <v>41456460</v>
      </c>
    </row>
    <row r="14" ht="18.75" customHeight="1" spans="1:5">
      <c r="A14" s="58">
        <v>301</v>
      </c>
      <c r="B14" s="58" t="s">
        <v>134</v>
      </c>
      <c r="C14" s="57" t="s">
        <v>135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136</v>
      </c>
      <c r="D15" s="57">
        <v>27471916</v>
      </c>
      <c r="E15" s="57">
        <v>27471916</v>
      </c>
    </row>
    <row r="16" ht="18.75" customHeight="1" spans="1:5">
      <c r="A16" s="58">
        <v>302</v>
      </c>
      <c r="B16" s="58"/>
      <c r="C16" s="57" t="s">
        <v>89</v>
      </c>
      <c r="D16" s="57">
        <f>D17+D18+D19+D20+D21+D22+D23+D24+D25+D26+D27+D28+D29+D30+D31+D32+D33+D34+D35+D36+D37</f>
        <v>313020.78</v>
      </c>
      <c r="E16" s="57">
        <f>E17+E18+E19+E20+E21+E22+E23+E24+E25+E26+E27+E28+E29+E30+E31+E32+E33+E34+E35+E36+E37</f>
        <v>14727936.78</v>
      </c>
    </row>
    <row r="17" ht="18.75" customHeight="1" spans="1:5">
      <c r="A17" s="58">
        <v>302</v>
      </c>
      <c r="B17" s="58" t="s">
        <v>50</v>
      </c>
      <c r="C17" s="57" t="s">
        <v>137</v>
      </c>
      <c r="D17" s="57">
        <v>30000</v>
      </c>
      <c r="E17" s="57">
        <v>3890000</v>
      </c>
    </row>
    <row r="18" ht="18.75" customHeight="1" spans="1:5">
      <c r="A18" s="58">
        <v>302</v>
      </c>
      <c r="B18" s="58" t="s">
        <v>55</v>
      </c>
      <c r="C18" s="57" t="s">
        <v>138</v>
      </c>
      <c r="D18" s="57"/>
      <c r="E18" s="57">
        <v>2000000</v>
      </c>
    </row>
    <row r="19" ht="18.75" customHeight="1" spans="1:5">
      <c r="A19" s="58">
        <v>302</v>
      </c>
      <c r="B19" s="58" t="s">
        <v>61</v>
      </c>
      <c r="C19" s="57" t="s">
        <v>139</v>
      </c>
      <c r="D19" s="57"/>
      <c r="E19" s="57"/>
    </row>
    <row r="20" ht="18.75" customHeight="1" spans="1:5">
      <c r="A20" s="58">
        <v>302</v>
      </c>
      <c r="B20" s="58" t="s">
        <v>70</v>
      </c>
      <c r="C20" s="57" t="s">
        <v>140</v>
      </c>
      <c r="D20" s="57"/>
      <c r="E20" s="57">
        <v>10000</v>
      </c>
    </row>
    <row r="21" ht="18.75" customHeight="1" spans="1:5">
      <c r="A21" s="58">
        <v>302</v>
      </c>
      <c r="B21" s="58" t="s">
        <v>141</v>
      </c>
      <c r="C21" s="57" t="s">
        <v>142</v>
      </c>
      <c r="D21" s="57"/>
      <c r="E21" s="57">
        <v>100000</v>
      </c>
    </row>
    <row r="22" ht="18.75" customHeight="1" spans="1:5">
      <c r="A22" s="58">
        <v>302</v>
      </c>
      <c r="B22" s="58" t="s">
        <v>131</v>
      </c>
      <c r="C22" s="57" t="s">
        <v>143</v>
      </c>
      <c r="D22" s="57"/>
      <c r="E22" s="57">
        <v>30000</v>
      </c>
    </row>
    <row r="23" ht="18.75" customHeight="1" spans="1:5">
      <c r="A23" s="58">
        <v>302</v>
      </c>
      <c r="B23" s="58" t="s">
        <v>66</v>
      </c>
      <c r="C23" s="57" t="s">
        <v>144</v>
      </c>
      <c r="D23" s="57"/>
      <c r="E23" s="57"/>
    </row>
    <row r="24" ht="18.75" customHeight="1" spans="1:5">
      <c r="A24" s="58">
        <v>302</v>
      </c>
      <c r="B24" s="58" t="s">
        <v>134</v>
      </c>
      <c r="C24" s="57" t="s">
        <v>145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146</v>
      </c>
      <c r="D25" s="57"/>
      <c r="E25" s="57">
        <v>890000</v>
      </c>
    </row>
    <row r="26" ht="18.75" customHeight="1" spans="1:5">
      <c r="A26" s="58">
        <v>302</v>
      </c>
      <c r="B26" s="58">
        <v>12</v>
      </c>
      <c r="C26" s="57" t="s">
        <v>147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148</v>
      </c>
      <c r="D27" s="57"/>
      <c r="E27" s="57">
        <v>1486500</v>
      </c>
    </row>
    <row r="28" ht="18.75" customHeight="1" spans="1:5">
      <c r="A28" s="58">
        <v>302</v>
      </c>
      <c r="B28" s="58">
        <v>14</v>
      </c>
      <c r="C28" s="57" t="s">
        <v>149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150</v>
      </c>
      <c r="D29" s="57"/>
      <c r="E29" s="57">
        <v>20000</v>
      </c>
    </row>
    <row r="30" ht="18.75" customHeight="1" spans="1:5">
      <c r="A30" s="58">
        <v>302</v>
      </c>
      <c r="B30" s="58">
        <v>16</v>
      </c>
      <c r="C30" s="57" t="s">
        <v>151</v>
      </c>
      <c r="D30" s="57"/>
      <c r="E30" s="57">
        <v>5728416</v>
      </c>
    </row>
    <row r="31" ht="18.75" customHeight="1" spans="1:5">
      <c r="A31" s="58">
        <v>302</v>
      </c>
      <c r="B31" s="58">
        <v>17</v>
      </c>
      <c r="C31" s="57" t="s">
        <v>152</v>
      </c>
      <c r="D31" s="57"/>
      <c r="E31" s="57">
        <v>10000</v>
      </c>
    </row>
    <row r="32" ht="18.75" customHeight="1" spans="1:5">
      <c r="A32" s="58">
        <v>302</v>
      </c>
      <c r="B32" s="58">
        <v>26</v>
      </c>
      <c r="C32" s="57" t="s">
        <v>153</v>
      </c>
      <c r="D32" s="57"/>
      <c r="E32" s="57">
        <v>30000</v>
      </c>
    </row>
    <row r="33" ht="18.75" customHeight="1" spans="1:5">
      <c r="A33" s="58">
        <v>302</v>
      </c>
      <c r="B33" s="58">
        <v>28</v>
      </c>
      <c r="C33" s="57" t="s">
        <v>154</v>
      </c>
      <c r="D33" s="57">
        <v>256117.68</v>
      </c>
      <c r="E33" s="57">
        <v>256117.68</v>
      </c>
    </row>
    <row r="34" ht="18.75" customHeight="1" spans="1:5">
      <c r="A34" s="58">
        <v>302</v>
      </c>
      <c r="B34" s="58">
        <v>29</v>
      </c>
      <c r="C34" s="57" t="s">
        <v>155</v>
      </c>
      <c r="D34" s="57">
        <v>26903.1</v>
      </c>
      <c r="E34" s="57">
        <v>26903.1</v>
      </c>
    </row>
    <row r="35" ht="18.75" customHeight="1" spans="1:5">
      <c r="A35" s="58">
        <v>302</v>
      </c>
      <c r="B35" s="58">
        <v>31</v>
      </c>
      <c r="C35" s="57" t="s">
        <v>156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157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158</v>
      </c>
      <c r="D37" s="57"/>
      <c r="E37" s="57">
        <v>250000</v>
      </c>
    </row>
    <row r="38" ht="18.75" customHeight="1" spans="1:5">
      <c r="A38" s="58">
        <v>303</v>
      </c>
      <c r="B38" s="58"/>
      <c r="C38" s="57" t="s">
        <v>90</v>
      </c>
      <c r="D38" s="57">
        <f>D39+D40+D41+D42+D43</f>
        <v>12707041.8</v>
      </c>
      <c r="E38" s="57">
        <f>E39+E40+E41+E42+E43</f>
        <v>12707041.8</v>
      </c>
    </row>
    <row r="39" ht="18.75" customHeight="1" spans="1:5">
      <c r="A39" s="58">
        <v>303</v>
      </c>
      <c r="B39" s="58" t="s">
        <v>50</v>
      </c>
      <c r="C39" s="57" t="s">
        <v>159</v>
      </c>
      <c r="D39" s="57">
        <v>66708</v>
      </c>
      <c r="E39" s="57">
        <v>66708</v>
      </c>
    </row>
    <row r="40" ht="18.75" customHeight="1" spans="1:5">
      <c r="A40" s="58">
        <v>303</v>
      </c>
      <c r="B40" s="58" t="s">
        <v>55</v>
      </c>
      <c r="C40" s="57" t="s">
        <v>160</v>
      </c>
      <c r="D40" s="57"/>
      <c r="E40" s="57"/>
    </row>
    <row r="41" ht="18.75" customHeight="1" spans="1:5">
      <c r="A41" s="58">
        <v>303</v>
      </c>
      <c r="B41" s="58">
        <v>11</v>
      </c>
      <c r="C41" s="57" t="s">
        <v>161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162</v>
      </c>
      <c r="D42" s="57"/>
      <c r="E42" s="57"/>
    </row>
    <row r="43" ht="20.25" customHeight="1" spans="1:5">
      <c r="A43" s="58">
        <v>303</v>
      </c>
      <c r="B43" s="58">
        <v>99</v>
      </c>
      <c r="C43" s="57" t="s">
        <v>163</v>
      </c>
      <c r="D43" s="57">
        <v>12640333.8</v>
      </c>
      <c r="E43" s="57">
        <v>12640333.8</v>
      </c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3" sqref="A3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164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165</v>
      </c>
    </row>
    <row r="4" s="34" customFormat="1" ht="30" customHeight="1" spans="1:5">
      <c r="A4" s="41" t="s">
        <v>166</v>
      </c>
      <c r="B4" s="42" t="s">
        <v>167</v>
      </c>
      <c r="C4" s="42" t="s">
        <v>168</v>
      </c>
      <c r="D4" s="42" t="s">
        <v>169</v>
      </c>
      <c r="E4" s="35"/>
    </row>
    <row r="5" s="34" customFormat="1" ht="30" customHeight="1" spans="1:5">
      <c r="A5" s="41" t="s">
        <v>43</v>
      </c>
      <c r="B5" s="43"/>
      <c r="C5" s="43"/>
      <c r="D5" s="44" t="e">
        <f t="shared" ref="D5:D7" si="0">(C5-B5)/B5</f>
        <v>#DIV/0!</v>
      </c>
      <c r="E5" s="35"/>
    </row>
    <row r="6" s="34" customFormat="1" ht="30" customHeight="1" spans="1:5">
      <c r="A6" s="45" t="s">
        <v>170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171</v>
      </c>
      <c r="B7" s="43">
        <v>2.7</v>
      </c>
      <c r="C7" s="43">
        <v>2.6</v>
      </c>
      <c r="D7" s="44">
        <f t="shared" si="0"/>
        <v>-0.0370370370370371</v>
      </c>
      <c r="E7" s="35"/>
    </row>
    <row r="8" s="34" customFormat="1" ht="30" customHeight="1" spans="1:5">
      <c r="A8" s="45" t="s">
        <v>172</v>
      </c>
      <c r="B8" s="43"/>
      <c r="C8" s="43"/>
      <c r="D8" s="44" t="e">
        <f t="shared" ref="D8:D10" si="1">(C8-B8)/B8</f>
        <v>#DIV/0!</v>
      </c>
      <c r="E8" s="35"/>
    </row>
    <row r="9" s="34" customFormat="1" ht="30" customHeight="1" spans="1:5">
      <c r="A9" s="45" t="s">
        <v>173</v>
      </c>
      <c r="B9" s="43"/>
      <c r="C9" s="43"/>
      <c r="D9" s="44" t="e">
        <f t="shared" si="1"/>
        <v>#DIV/0!</v>
      </c>
      <c r="E9" s="35"/>
    </row>
    <row r="10" s="34" customFormat="1" ht="30" customHeight="1" spans="1:5">
      <c r="A10" s="45" t="s">
        <v>174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175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H13" sqref="H1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86</v>
      </c>
      <c r="H4" s="16"/>
      <c r="I4" s="16"/>
      <c r="J4" s="29"/>
      <c r="K4" s="30" t="s">
        <v>87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88</v>
      </c>
      <c r="I5" s="31" t="s">
        <v>89</v>
      </c>
      <c r="J5" s="15" t="s">
        <v>90</v>
      </c>
      <c r="K5" s="15" t="s">
        <v>16</v>
      </c>
      <c r="L5" s="15" t="s">
        <v>91</v>
      </c>
      <c r="M5" s="15" t="s">
        <v>92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2019-05-17T02:53:00Z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